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 tabRatio="908" activeTab="1"/>
  </bookViews>
  <sheets>
    <sheet name="показатель на 1 июля 22 года" sheetId="1" r:id="rId1"/>
    <sheet name="СВОД соц-демогр паспорт 01.07.2" sheetId="12" r:id="rId2"/>
    <sheet name="показатель на 1.01.23года" sheetId="9" r:id="rId3"/>
    <sheet name="СВОД соц-демогр паспорт 01.01.2" sheetId="13" r:id="rId4"/>
    <sheet name="показатель 2020" sheetId="10" r:id="rId5"/>
    <sheet name="показатель 2021" sheetId="11" r:id="rId6"/>
    <sheet name="СВОД соц-демогр паспорт 20 год" sheetId="8" r:id="rId7"/>
  </sheets>
  <calcPr calcId="125725"/>
</workbook>
</file>

<file path=xl/calcChain.xml><?xml version="1.0" encoding="utf-8"?>
<calcChain xmlns="http://schemas.openxmlformats.org/spreadsheetml/2006/main">
  <c r="E47" i="13"/>
  <c r="E60"/>
  <c r="E57"/>
  <c r="E56"/>
  <c r="E55"/>
  <c r="E54"/>
  <c r="E53"/>
  <c r="E52"/>
  <c r="E51"/>
  <c r="E50"/>
  <c r="E49"/>
  <c r="E48"/>
  <c r="E46"/>
  <c r="E45"/>
  <c r="E44"/>
  <c r="E37"/>
  <c r="E36"/>
  <c r="E35"/>
  <c r="E34"/>
  <c r="E33"/>
  <c r="E30"/>
  <c r="E29"/>
  <c r="E28"/>
  <c r="E27"/>
  <c r="E26"/>
  <c r="E25"/>
  <c r="E24"/>
  <c r="E23"/>
  <c r="E22"/>
  <c r="E21"/>
  <c r="E20"/>
  <c r="E18"/>
  <c r="E17"/>
  <c r="E16"/>
  <c r="E15"/>
  <c r="E14"/>
  <c r="E13"/>
  <c r="E12"/>
  <c r="E11"/>
  <c r="E9"/>
  <c r="E7"/>
  <c r="E6"/>
  <c r="G11" i="9"/>
  <c r="O11"/>
  <c r="D61" i="13"/>
  <c r="D57" l="1"/>
  <c r="D56"/>
  <c r="D55"/>
  <c r="D54"/>
  <c r="D53"/>
  <c r="D52"/>
  <c r="D51"/>
  <c r="D50"/>
  <c r="D49"/>
  <c r="D48"/>
  <c r="D47"/>
  <c r="D46"/>
  <c r="D45"/>
  <c r="D44"/>
  <c r="D37"/>
  <c r="F37" s="1"/>
  <c r="D36"/>
  <c r="D35"/>
  <c r="D34"/>
  <c r="F34" s="1"/>
  <c r="D33"/>
  <c r="D30"/>
  <c r="D29"/>
  <c r="D28"/>
  <c r="D27"/>
  <c r="D26"/>
  <c r="D25"/>
  <c r="F25" s="1"/>
  <c r="D24"/>
  <c r="D23"/>
  <c r="D22"/>
  <c r="D21"/>
  <c r="D20"/>
  <c r="D17"/>
  <c r="D15"/>
  <c r="D13"/>
  <c r="D11"/>
  <c r="D9"/>
  <c r="D7"/>
  <c r="F6"/>
  <c r="E62"/>
  <c r="D62"/>
  <c r="F60"/>
  <c r="D60"/>
  <c r="E59"/>
  <c r="F59" s="1"/>
  <c r="D59"/>
  <c r="E58"/>
  <c r="F58" s="1"/>
  <c r="D58"/>
  <c r="F56"/>
  <c r="F54"/>
  <c r="F52"/>
  <c r="F50"/>
  <c r="F48"/>
  <c r="F46"/>
  <c r="F44"/>
  <c r="F36"/>
  <c r="F35"/>
  <c r="F33"/>
  <c r="E32"/>
  <c r="F32" s="1"/>
  <c r="D32"/>
  <c r="E31"/>
  <c r="F31" s="1"/>
  <c r="D31"/>
  <c r="F30"/>
  <c r="F29"/>
  <c r="F28"/>
  <c r="F26"/>
  <c r="F24"/>
  <c r="F23"/>
  <c r="F22"/>
  <c r="F21"/>
  <c r="F20"/>
  <c r="D18"/>
  <c r="D16"/>
  <c r="D14"/>
  <c r="D12"/>
  <c r="K55" i="9"/>
  <c r="K53"/>
  <c r="K51"/>
  <c r="K49"/>
  <c r="K47"/>
  <c r="K45"/>
  <c r="H57"/>
  <c r="L57"/>
  <c r="M57"/>
  <c r="N57"/>
  <c r="O57"/>
  <c r="E57"/>
  <c r="E45"/>
  <c r="G7" i="1"/>
  <c r="E62" i="12"/>
  <c r="E61"/>
  <c r="F61" s="1"/>
  <c r="E60"/>
  <c r="E59"/>
  <c r="F59" s="1"/>
  <c r="E58"/>
  <c r="F58" s="1"/>
  <c r="E57"/>
  <c r="E37"/>
  <c r="E36"/>
  <c r="F36" s="1"/>
  <c r="E34"/>
  <c r="E35"/>
  <c r="F35" s="1"/>
  <c r="E33"/>
  <c r="F33" s="1"/>
  <c r="E17"/>
  <c r="F17" s="1"/>
  <c r="D62"/>
  <c r="D60"/>
  <c r="D59"/>
  <c r="D35"/>
  <c r="D58"/>
  <c r="E32"/>
  <c r="D32"/>
  <c r="F32" s="1"/>
  <c r="F31"/>
  <c r="E31"/>
  <c r="D31"/>
  <c r="S6" i="1"/>
  <c r="O11"/>
  <c r="K11"/>
  <c r="E14"/>
  <c r="F27" i="13" l="1"/>
  <c r="F7"/>
  <c r="F60" i="12"/>
  <c r="F62"/>
  <c r="F37"/>
  <c r="F34"/>
  <c r="E62" i="8"/>
  <c r="D62"/>
  <c r="E61"/>
  <c r="D61"/>
  <c r="E60"/>
  <c r="E59"/>
  <c r="E58"/>
  <c r="D60"/>
  <c r="D59"/>
  <c r="D58"/>
  <c r="E56"/>
  <c r="E54"/>
  <c r="E52"/>
  <c r="E50"/>
  <c r="E48"/>
  <c r="D56"/>
  <c r="D54"/>
  <c r="D52"/>
  <c r="D50"/>
  <c r="D48"/>
  <c r="E46"/>
  <c r="E44"/>
  <c r="D46" l="1"/>
  <c r="D44"/>
  <c r="E37"/>
  <c r="E36"/>
  <c r="D37"/>
  <c r="D36"/>
  <c r="E35"/>
  <c r="E34"/>
  <c r="E33"/>
  <c r="D35"/>
  <c r="D34"/>
  <c r="D33"/>
  <c r="E30" l="1"/>
  <c r="D30"/>
  <c r="E29"/>
  <c r="E28"/>
  <c r="E27"/>
  <c r="E26"/>
  <c r="D29"/>
  <c r="D28"/>
  <c r="D27"/>
  <c r="D26"/>
  <c r="E25" l="1"/>
  <c r="E24"/>
  <c r="D25"/>
  <c r="D24"/>
  <c r="E23"/>
  <c r="E22"/>
  <c r="E21"/>
  <c r="E20"/>
  <c r="D23"/>
  <c r="D22"/>
  <c r="D21"/>
  <c r="D20"/>
  <c r="D18" l="1"/>
  <c r="E18"/>
  <c r="E17"/>
  <c r="D17"/>
  <c r="F15" l="1"/>
  <c r="E16"/>
  <c r="E15"/>
  <c r="D16"/>
  <c r="D15"/>
  <c r="E14" l="1"/>
  <c r="E13"/>
  <c r="D14"/>
  <c r="D13"/>
  <c r="O11" i="10" l="1"/>
  <c r="M57" i="11" l="1"/>
  <c r="Q62" l="1"/>
  <c r="Q61"/>
  <c r="Q60"/>
  <c r="Q59"/>
  <c r="Q58"/>
  <c r="P57"/>
  <c r="O57"/>
  <c r="N57"/>
  <c r="L57"/>
  <c r="K57"/>
  <c r="J57"/>
  <c r="I57"/>
  <c r="H57"/>
  <c r="G57"/>
  <c r="F57"/>
  <c r="E57"/>
  <c r="Q56"/>
  <c r="P55"/>
  <c r="O55"/>
  <c r="N55"/>
  <c r="M55"/>
  <c r="L55"/>
  <c r="K55"/>
  <c r="J55"/>
  <c r="I55"/>
  <c r="H55"/>
  <c r="G55"/>
  <c r="F55"/>
  <c r="E55"/>
  <c r="Q54"/>
  <c r="P53"/>
  <c r="O53"/>
  <c r="N53"/>
  <c r="M53"/>
  <c r="L53"/>
  <c r="K53"/>
  <c r="J53"/>
  <c r="I53"/>
  <c r="H53"/>
  <c r="G53"/>
  <c r="F53"/>
  <c r="E53"/>
  <c r="Q52"/>
  <c r="P51"/>
  <c r="O51"/>
  <c r="N51"/>
  <c r="M51"/>
  <c r="L51"/>
  <c r="K51"/>
  <c r="J51"/>
  <c r="I51"/>
  <c r="H51"/>
  <c r="G51"/>
  <c r="F51"/>
  <c r="E51"/>
  <c r="Q50"/>
  <c r="P49"/>
  <c r="O49"/>
  <c r="N49"/>
  <c r="M49"/>
  <c r="L49"/>
  <c r="K49"/>
  <c r="J49"/>
  <c r="I49"/>
  <c r="H49"/>
  <c r="G49"/>
  <c r="F49"/>
  <c r="E49"/>
  <c r="D57"/>
  <c r="P47"/>
  <c r="O47"/>
  <c r="N47"/>
  <c r="M47"/>
  <c r="L47"/>
  <c r="K47"/>
  <c r="J47"/>
  <c r="I47"/>
  <c r="H47"/>
  <c r="G47"/>
  <c r="F47"/>
  <c r="E47"/>
  <c r="D47"/>
  <c r="Q46"/>
  <c r="P45"/>
  <c r="O45"/>
  <c r="N45"/>
  <c r="M45"/>
  <c r="L45"/>
  <c r="K45"/>
  <c r="J45"/>
  <c r="I45"/>
  <c r="H45"/>
  <c r="G45"/>
  <c r="F45"/>
  <c r="E45"/>
  <c r="D45"/>
  <c r="Q44"/>
  <c r="Q37"/>
  <c r="Q36"/>
  <c r="Q35"/>
  <c r="Q34"/>
  <c r="Q33"/>
  <c r="Q30"/>
  <c r="Q29"/>
  <c r="Q28"/>
  <c r="Q27"/>
  <c r="Q26"/>
  <c r="Q25"/>
  <c r="Q24"/>
  <c r="Q23"/>
  <c r="Q22"/>
  <c r="Q21"/>
  <c r="Q20"/>
  <c r="P18"/>
  <c r="N18"/>
  <c r="M18"/>
  <c r="L18"/>
  <c r="K18"/>
  <c r="J18"/>
  <c r="I18"/>
  <c r="H18"/>
  <c r="G18"/>
  <c r="F18"/>
  <c r="E18"/>
  <c r="D18"/>
  <c r="Q17"/>
  <c r="P16"/>
  <c r="O16"/>
  <c r="N16"/>
  <c r="M16"/>
  <c r="L16"/>
  <c r="K16"/>
  <c r="J16"/>
  <c r="I16"/>
  <c r="H16"/>
  <c r="G16"/>
  <c r="F16"/>
  <c r="E16"/>
  <c r="D16"/>
  <c r="Q15"/>
  <c r="P14"/>
  <c r="O14"/>
  <c r="N14"/>
  <c r="M14"/>
  <c r="L14"/>
  <c r="K14"/>
  <c r="J14"/>
  <c r="I14"/>
  <c r="H14"/>
  <c r="G14"/>
  <c r="F14"/>
  <c r="E14"/>
  <c r="D14"/>
  <c r="Q13"/>
  <c r="Q11" s="1"/>
  <c r="E11" i="8" s="1"/>
  <c r="P11" i="11"/>
  <c r="P12" s="1"/>
  <c r="O11"/>
  <c r="O12" s="1"/>
  <c r="N11"/>
  <c r="N12" s="1"/>
  <c r="M11"/>
  <c r="M12" s="1"/>
  <c r="L11"/>
  <c r="L12" s="1"/>
  <c r="K11"/>
  <c r="K12" s="1"/>
  <c r="J12"/>
  <c r="I11"/>
  <c r="I12" s="1"/>
  <c r="H11"/>
  <c r="H12" s="1"/>
  <c r="G11"/>
  <c r="G12" s="1"/>
  <c r="F11"/>
  <c r="F12" s="1"/>
  <c r="E11"/>
  <c r="E12" s="1"/>
  <c r="D11"/>
  <c r="D12" s="1"/>
  <c r="Q9"/>
  <c r="E9" i="8" s="1"/>
  <c r="P7" i="11"/>
  <c r="O7"/>
  <c r="N7"/>
  <c r="M7"/>
  <c r="L7"/>
  <c r="K7"/>
  <c r="J7"/>
  <c r="I7"/>
  <c r="H7"/>
  <c r="G7"/>
  <c r="F7"/>
  <c r="E7"/>
  <c r="D7"/>
  <c r="Q6"/>
  <c r="E6" i="8" s="1"/>
  <c r="Q7" i="11" l="1"/>
  <c r="Q12"/>
  <c r="Q16"/>
  <c r="Q18"/>
  <c r="Q45"/>
  <c r="Q47"/>
  <c r="Q48"/>
  <c r="Q49" s="1"/>
  <c r="Q14"/>
  <c r="D51"/>
  <c r="D55"/>
  <c r="D49"/>
  <c r="D53"/>
  <c r="E32" i="8"/>
  <c r="E31"/>
  <c r="D31"/>
  <c r="F31" s="1"/>
  <c r="D32"/>
  <c r="F32" s="1"/>
  <c r="P57" i="10"/>
  <c r="O57"/>
  <c r="N57"/>
  <c r="M57"/>
  <c r="L57"/>
  <c r="K57"/>
  <c r="J57"/>
  <c r="I57"/>
  <c r="H57"/>
  <c r="G57"/>
  <c r="F57"/>
  <c r="E57"/>
  <c r="N14"/>
  <c r="N11"/>
  <c r="N12" s="1"/>
  <c r="Q62"/>
  <c r="Q61"/>
  <c r="Q60"/>
  <c r="F60" i="8" s="1"/>
  <c r="Q59" i="10"/>
  <c r="F59" i="8" s="1"/>
  <c r="Q58" i="10"/>
  <c r="F58" i="8" s="1"/>
  <c r="Q56" i="10"/>
  <c r="F56" i="8" s="1"/>
  <c r="N55" i="10"/>
  <c r="M55"/>
  <c r="J55"/>
  <c r="I55"/>
  <c r="F55"/>
  <c r="E55"/>
  <c r="Q54"/>
  <c r="F54" i="8" s="1"/>
  <c r="Q52" i="10"/>
  <c r="F52" i="8" s="1"/>
  <c r="O51" i="10"/>
  <c r="N51"/>
  <c r="K51"/>
  <c r="J51"/>
  <c r="G51"/>
  <c r="F51"/>
  <c r="Q50"/>
  <c r="F50" i="8" s="1"/>
  <c r="O49" i="10"/>
  <c r="N49"/>
  <c r="K49"/>
  <c r="J49"/>
  <c r="G49"/>
  <c r="F49"/>
  <c r="P55"/>
  <c r="O53"/>
  <c r="N53"/>
  <c r="M49"/>
  <c r="L55"/>
  <c r="K53"/>
  <c r="J53"/>
  <c r="I49"/>
  <c r="H55"/>
  <c r="G53"/>
  <c r="F53"/>
  <c r="E49"/>
  <c r="D48"/>
  <c r="D55" s="1"/>
  <c r="P47"/>
  <c r="O47"/>
  <c r="N47"/>
  <c r="M47"/>
  <c r="L47"/>
  <c r="K47"/>
  <c r="J47"/>
  <c r="I47"/>
  <c r="H47"/>
  <c r="G47"/>
  <c r="F47"/>
  <c r="E47"/>
  <c r="D47"/>
  <c r="Q46"/>
  <c r="F46" i="8" s="1"/>
  <c r="P45" i="10"/>
  <c r="O45"/>
  <c r="N45"/>
  <c r="M45"/>
  <c r="L45"/>
  <c r="K45"/>
  <c r="J45"/>
  <c r="I45"/>
  <c r="H45"/>
  <c r="G45"/>
  <c r="F45"/>
  <c r="E45"/>
  <c r="D45"/>
  <c r="Q44"/>
  <c r="F44" i="8" s="1"/>
  <c r="Q37" i="10"/>
  <c r="F37" i="8" s="1"/>
  <c r="Q36" i="10"/>
  <c r="F36" i="8" s="1"/>
  <c r="Q35" i="10"/>
  <c r="F35" i="8" s="1"/>
  <c r="Q34" i="10"/>
  <c r="F34" i="8" s="1"/>
  <c r="Q33" i="10"/>
  <c r="F33" i="8" s="1"/>
  <c r="Q30" i="10"/>
  <c r="F30" i="8" s="1"/>
  <c r="Q29" i="10"/>
  <c r="F29" i="8" s="1"/>
  <c r="Q28" i="10"/>
  <c r="F28" i="8" s="1"/>
  <c r="Q27" i="10"/>
  <c r="F27" i="8" s="1"/>
  <c r="Q26" i="10"/>
  <c r="F26" i="8" s="1"/>
  <c r="Q25" i="10"/>
  <c r="F25" i="8" s="1"/>
  <c r="Q24" i="10"/>
  <c r="F24" i="8" s="1"/>
  <c r="Q23" i="10"/>
  <c r="Q22"/>
  <c r="Q21"/>
  <c r="Q20"/>
  <c r="P18"/>
  <c r="O18"/>
  <c r="N18"/>
  <c r="M18"/>
  <c r="L18"/>
  <c r="K18"/>
  <c r="J18"/>
  <c r="I18"/>
  <c r="H18"/>
  <c r="G18"/>
  <c r="F18"/>
  <c r="E18"/>
  <c r="D18"/>
  <c r="Q17"/>
  <c r="P16"/>
  <c r="O16"/>
  <c r="N16"/>
  <c r="M16"/>
  <c r="L16"/>
  <c r="K16"/>
  <c r="J16"/>
  <c r="I16"/>
  <c r="H16"/>
  <c r="G16"/>
  <c r="F16"/>
  <c r="E16"/>
  <c r="D16"/>
  <c r="Q15"/>
  <c r="P14"/>
  <c r="O14"/>
  <c r="M14"/>
  <c r="L14"/>
  <c r="K14"/>
  <c r="J14"/>
  <c r="I14"/>
  <c r="H14"/>
  <c r="G14"/>
  <c r="F14"/>
  <c r="E14"/>
  <c r="D14"/>
  <c r="Q13"/>
  <c r="P11"/>
  <c r="P12" s="1"/>
  <c r="O12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Q9"/>
  <c r="D9" i="8" s="1"/>
  <c r="P7" i="10"/>
  <c r="O7"/>
  <c r="N7"/>
  <c r="M7"/>
  <c r="L7"/>
  <c r="K7"/>
  <c r="J7"/>
  <c r="I7"/>
  <c r="H7"/>
  <c r="G7"/>
  <c r="F7"/>
  <c r="E7"/>
  <c r="D7"/>
  <c r="Q6"/>
  <c r="D6" i="8" s="1"/>
  <c r="Q36" i="9"/>
  <c r="Q37"/>
  <c r="Q50" i="1"/>
  <c r="E50" i="12" s="1"/>
  <c r="F50" s="1"/>
  <c r="P57" i="9"/>
  <c r="J57"/>
  <c r="I57"/>
  <c r="G48"/>
  <c r="G57" s="1"/>
  <c r="F57"/>
  <c r="D57"/>
  <c r="D11" i="1"/>
  <c r="D12" s="1"/>
  <c r="K7" i="9"/>
  <c r="Q20"/>
  <c r="P11"/>
  <c r="N11"/>
  <c r="M11"/>
  <c r="L11"/>
  <c r="K11"/>
  <c r="K12" s="1"/>
  <c r="J11"/>
  <c r="I11"/>
  <c r="I12" s="1"/>
  <c r="H11"/>
  <c r="Q62"/>
  <c r="Q61"/>
  <c r="Q60"/>
  <c r="Q59"/>
  <c r="Q58"/>
  <c r="Q56"/>
  <c r="O55"/>
  <c r="N55"/>
  <c r="G55"/>
  <c r="F55"/>
  <c r="Q54"/>
  <c r="Q52"/>
  <c r="P51"/>
  <c r="O51"/>
  <c r="L51"/>
  <c r="H51"/>
  <c r="G51"/>
  <c r="D51"/>
  <c r="Q50"/>
  <c r="O49"/>
  <c r="N49"/>
  <c r="G49"/>
  <c r="F49"/>
  <c r="P55"/>
  <c r="O53"/>
  <c r="N51"/>
  <c r="M49"/>
  <c r="L55"/>
  <c r="J51"/>
  <c r="I49"/>
  <c r="H55"/>
  <c r="F51"/>
  <c r="E49"/>
  <c r="D55"/>
  <c r="P47"/>
  <c r="O47"/>
  <c r="N47"/>
  <c r="M47"/>
  <c r="L47"/>
  <c r="J47"/>
  <c r="I47"/>
  <c r="H47"/>
  <c r="G47"/>
  <c r="F47"/>
  <c r="E47"/>
  <c r="D47"/>
  <c r="Q46"/>
  <c r="P45"/>
  <c r="O45"/>
  <c r="N45"/>
  <c r="M45"/>
  <c r="L45"/>
  <c r="J45"/>
  <c r="I45"/>
  <c r="H45"/>
  <c r="G45"/>
  <c r="F45"/>
  <c r="D45"/>
  <c r="Q44"/>
  <c r="Q35"/>
  <c r="Q34"/>
  <c r="Q33"/>
  <c r="Q30"/>
  <c r="Q29"/>
  <c r="Q28"/>
  <c r="Q27"/>
  <c r="Q26"/>
  <c r="Q25"/>
  <c r="Q24"/>
  <c r="Q23"/>
  <c r="Q22"/>
  <c r="Q21"/>
  <c r="P18"/>
  <c r="O18"/>
  <c r="N18"/>
  <c r="M18"/>
  <c r="L18"/>
  <c r="K18"/>
  <c r="J18"/>
  <c r="I18"/>
  <c r="H18"/>
  <c r="G18"/>
  <c r="F18"/>
  <c r="E18"/>
  <c r="D18"/>
  <c r="Q17"/>
  <c r="P16"/>
  <c r="O16"/>
  <c r="N16"/>
  <c r="M16"/>
  <c r="L16"/>
  <c r="K16"/>
  <c r="J16"/>
  <c r="I16"/>
  <c r="H16"/>
  <c r="G16"/>
  <c r="F16"/>
  <c r="E16"/>
  <c r="D16"/>
  <c r="Q15"/>
  <c r="F15" i="13" s="1"/>
  <c r="P14" i="9"/>
  <c r="O14"/>
  <c r="N14"/>
  <c r="M14"/>
  <c r="L14"/>
  <c r="K14"/>
  <c r="J14"/>
  <c r="I14"/>
  <c r="H14"/>
  <c r="G14"/>
  <c r="F14"/>
  <c r="E14"/>
  <c r="D14"/>
  <c r="Q13"/>
  <c r="F13" i="13" s="1"/>
  <c r="G12" i="9"/>
  <c r="F11"/>
  <c r="F12" s="1"/>
  <c r="E11"/>
  <c r="E12" s="1"/>
  <c r="D11"/>
  <c r="D12" s="1"/>
  <c r="Q9"/>
  <c r="F9" i="13" s="1"/>
  <c r="P7" i="9"/>
  <c r="O7"/>
  <c r="N7"/>
  <c r="M7"/>
  <c r="L7"/>
  <c r="J7"/>
  <c r="I7"/>
  <c r="H7"/>
  <c r="G7"/>
  <c r="F7"/>
  <c r="E7"/>
  <c r="D7"/>
  <c r="Q6"/>
  <c r="Q62" i="1"/>
  <c r="Q61"/>
  <c r="Q60"/>
  <c r="Q59"/>
  <c r="Q58"/>
  <c r="P53"/>
  <c r="O49"/>
  <c r="N55"/>
  <c r="L53"/>
  <c r="K49"/>
  <c r="J55"/>
  <c r="H53"/>
  <c r="G49"/>
  <c r="F55"/>
  <c r="M55"/>
  <c r="I55"/>
  <c r="E55"/>
  <c r="D55"/>
  <c r="O53"/>
  <c r="N53"/>
  <c r="M53"/>
  <c r="K53"/>
  <c r="J53"/>
  <c r="I53"/>
  <c r="G53"/>
  <c r="F53"/>
  <c r="E53"/>
  <c r="D53"/>
  <c r="P51"/>
  <c r="O51"/>
  <c r="N51"/>
  <c r="M51"/>
  <c r="L51"/>
  <c r="K51"/>
  <c r="J51"/>
  <c r="I51"/>
  <c r="H51"/>
  <c r="G51"/>
  <c r="F51"/>
  <c r="E51"/>
  <c r="D51"/>
  <c r="N49"/>
  <c r="M49"/>
  <c r="J49"/>
  <c r="I49"/>
  <c r="F49"/>
  <c r="E49"/>
  <c r="D49"/>
  <c r="P47"/>
  <c r="O47"/>
  <c r="N47"/>
  <c r="M47"/>
  <c r="L47"/>
  <c r="K47"/>
  <c r="J47"/>
  <c r="I47"/>
  <c r="H47"/>
  <c r="G47"/>
  <c r="F47"/>
  <c r="E47"/>
  <c r="D47"/>
  <c r="P45"/>
  <c r="N45"/>
  <c r="M45"/>
  <c r="L45"/>
  <c r="K45"/>
  <c r="J45"/>
  <c r="I45"/>
  <c r="H45"/>
  <c r="G45"/>
  <c r="F45"/>
  <c r="E45"/>
  <c r="D45"/>
  <c r="P18"/>
  <c r="O18"/>
  <c r="N18"/>
  <c r="M18"/>
  <c r="L18"/>
  <c r="K18"/>
  <c r="J18"/>
  <c r="I18"/>
  <c r="H18"/>
  <c r="G18"/>
  <c r="F18"/>
  <c r="E18"/>
  <c r="D18"/>
  <c r="P16"/>
  <c r="O16"/>
  <c r="N16"/>
  <c r="M16"/>
  <c r="L16"/>
  <c r="K16"/>
  <c r="J16"/>
  <c r="I16"/>
  <c r="H16"/>
  <c r="G16"/>
  <c r="F16"/>
  <c r="E16"/>
  <c r="D16"/>
  <c r="P14"/>
  <c r="O14"/>
  <c r="N14"/>
  <c r="M14"/>
  <c r="L14"/>
  <c r="K14"/>
  <c r="J14"/>
  <c r="I14"/>
  <c r="H14"/>
  <c r="G14"/>
  <c r="F14"/>
  <c r="D14"/>
  <c r="L11"/>
  <c r="L12" s="1"/>
  <c r="P11"/>
  <c r="P12" s="1"/>
  <c r="O12"/>
  <c r="N11"/>
  <c r="N12" s="1"/>
  <c r="M11"/>
  <c r="K12"/>
  <c r="J11"/>
  <c r="J12" s="1"/>
  <c r="I11"/>
  <c r="I12" s="1"/>
  <c r="H11"/>
  <c r="H12" s="1"/>
  <c r="G11"/>
  <c r="G12" s="1"/>
  <c r="F11"/>
  <c r="F12" s="1"/>
  <c r="E12"/>
  <c r="M12"/>
  <c r="P7"/>
  <c r="O7"/>
  <c r="N7"/>
  <c r="M7"/>
  <c r="L7"/>
  <c r="K7"/>
  <c r="J7"/>
  <c r="I7"/>
  <c r="F7"/>
  <c r="E7"/>
  <c r="D7"/>
  <c r="H7"/>
  <c r="Q56"/>
  <c r="E56" i="12" s="1"/>
  <c r="F56" s="1"/>
  <c r="Q54" i="1"/>
  <c r="E54" i="12" s="1"/>
  <c r="F54" s="1"/>
  <c r="Q52" i="1"/>
  <c r="E52" i="12" s="1"/>
  <c r="F52" s="1"/>
  <c r="Q46" i="1"/>
  <c r="E46" i="12" s="1"/>
  <c r="F46" s="1"/>
  <c r="Q44" i="1"/>
  <c r="E44" i="12" s="1"/>
  <c r="F44" s="1"/>
  <c r="Q35" i="1"/>
  <c r="Q34"/>
  <c r="Q33"/>
  <c r="Q30"/>
  <c r="E30" i="12" s="1"/>
  <c r="F30" s="1"/>
  <c r="Q29" i="1"/>
  <c r="E29" i="12" s="1"/>
  <c r="F29" s="1"/>
  <c r="Q28" i="1"/>
  <c r="E28" i="12" s="1"/>
  <c r="F28" s="1"/>
  <c r="Q27" i="1"/>
  <c r="E27" i="12" s="1"/>
  <c r="F27" s="1"/>
  <c r="Q26" i="1"/>
  <c r="E26" i="12" s="1"/>
  <c r="F26" s="1"/>
  <c r="Q25" i="1"/>
  <c r="Q24"/>
  <c r="E24" i="12" s="1"/>
  <c r="F24" s="1"/>
  <c r="Q23" i="1"/>
  <c r="Q22"/>
  <c r="E22" i="12" s="1"/>
  <c r="F22" s="1"/>
  <c r="Q21" i="1"/>
  <c r="E21" i="12" s="1"/>
  <c r="F21" s="1"/>
  <c r="Q20" i="1"/>
  <c r="E20" i="12" s="1"/>
  <c r="F20" s="1"/>
  <c r="Q17" i="1"/>
  <c r="Q15"/>
  <c r="E15" i="12" s="1"/>
  <c r="F15" s="1"/>
  <c r="Q13" i="1"/>
  <c r="E13" i="12" s="1"/>
  <c r="F13" s="1"/>
  <c r="Q9" i="1"/>
  <c r="E9" i="12" s="1"/>
  <c r="F9" s="1"/>
  <c r="Q6" i="1"/>
  <c r="E6" i="12" s="1"/>
  <c r="F6" s="1"/>
  <c r="Q11" i="9" l="1"/>
  <c r="G53"/>
  <c r="J49"/>
  <c r="J55"/>
  <c r="E25" i="12"/>
  <c r="F25" s="1"/>
  <c r="E23"/>
  <c r="F23" s="1"/>
  <c r="Q57" i="11"/>
  <c r="Q51"/>
  <c r="Q53"/>
  <c r="Q55"/>
  <c r="F62" i="8"/>
  <c r="F20"/>
  <c r="D57" i="10"/>
  <c r="Q7"/>
  <c r="E7" i="8" s="1"/>
  <c r="F21"/>
  <c r="F23"/>
  <c r="F61"/>
  <c r="F22"/>
  <c r="F6"/>
  <c r="F17"/>
  <c r="F13"/>
  <c r="Q48" i="10"/>
  <c r="Q49" s="1"/>
  <c r="E49" i="8" s="1"/>
  <c r="Q16" i="10"/>
  <c r="Q47"/>
  <c r="E47" i="8" s="1"/>
  <c r="Q14" i="10"/>
  <c r="Q11"/>
  <c r="D11" i="8" s="1"/>
  <c r="D49" i="10"/>
  <c r="H49"/>
  <c r="L49"/>
  <c r="P49"/>
  <c r="E51"/>
  <c r="I51"/>
  <c r="M51"/>
  <c r="G55"/>
  <c r="K55"/>
  <c r="O55"/>
  <c r="Q18"/>
  <c r="D51"/>
  <c r="H51"/>
  <c r="L51"/>
  <c r="P51"/>
  <c r="E53"/>
  <c r="I53"/>
  <c r="M53"/>
  <c r="D53"/>
  <c r="H53"/>
  <c r="L53"/>
  <c r="P53"/>
  <c r="Q45"/>
  <c r="E45" i="8" s="1"/>
  <c r="F9"/>
  <c r="Q7" i="9"/>
  <c r="O12"/>
  <c r="Q18" i="1"/>
  <c r="E18" i="12" s="1"/>
  <c r="N12" i="9"/>
  <c r="Q14" i="1"/>
  <c r="E14" i="12" s="1"/>
  <c r="Q7" i="1"/>
  <c r="E7" i="12" s="1"/>
  <c r="M12" i="9"/>
  <c r="Q47" i="1"/>
  <c r="E47" i="12" s="1"/>
  <c r="Q48" i="1"/>
  <c r="Q16"/>
  <c r="E16" i="12" s="1"/>
  <c r="Q45" i="1"/>
  <c r="E45" i="12" s="1"/>
  <c r="J12" i="9"/>
  <c r="H12"/>
  <c r="P12"/>
  <c r="L12"/>
  <c r="Q48"/>
  <c r="Q49" s="1"/>
  <c r="Q18"/>
  <c r="Q16"/>
  <c r="Q47"/>
  <c r="Q14"/>
  <c r="E53"/>
  <c r="M53"/>
  <c r="Q45"/>
  <c r="D53"/>
  <c r="H53"/>
  <c r="L53"/>
  <c r="P53"/>
  <c r="E55"/>
  <c r="I55"/>
  <c r="M55"/>
  <c r="D49"/>
  <c r="H49"/>
  <c r="L49"/>
  <c r="P49"/>
  <c r="E51"/>
  <c r="I51"/>
  <c r="M51"/>
  <c r="F53"/>
  <c r="J53"/>
  <c r="N53"/>
  <c r="I53"/>
  <c r="H55" i="1"/>
  <c r="L55"/>
  <c r="P55"/>
  <c r="H49"/>
  <c r="L49"/>
  <c r="P49"/>
  <c r="G55"/>
  <c r="K55"/>
  <c r="O55"/>
  <c r="Q11"/>
  <c r="F17" i="13" l="1"/>
  <c r="F11"/>
  <c r="Q57" i="9"/>
  <c r="D7" i="12"/>
  <c r="F7" s="1"/>
  <c r="D7" i="8"/>
  <c r="F7" s="1"/>
  <c r="Q49" i="1"/>
  <c r="E49" i="12" s="1"/>
  <c r="E48"/>
  <c r="F48" s="1"/>
  <c r="Q12" i="1"/>
  <c r="E12" i="12" s="1"/>
  <c r="E11"/>
  <c r="F11" s="1"/>
  <c r="Q12" i="10"/>
  <c r="D12" i="8" s="1"/>
  <c r="Q12" i="9"/>
  <c r="Q55" i="10"/>
  <c r="E55" i="8" s="1"/>
  <c r="Q57" i="10"/>
  <c r="E57" i="8" s="1"/>
  <c r="F48"/>
  <c r="Q51" i="10"/>
  <c r="E51" i="8" s="1"/>
  <c r="Q53" i="10"/>
  <c r="E53" i="8" s="1"/>
  <c r="Q53" i="9"/>
  <c r="Q55"/>
  <c r="Q55" i="1"/>
  <c r="E55" i="12" s="1"/>
  <c r="Q51" i="1"/>
  <c r="E51" i="12" s="1"/>
  <c r="Q53" i="1"/>
  <c r="E53" i="12" s="1"/>
  <c r="Q51" i="9"/>
  <c r="E12" i="8" l="1"/>
  <c r="F11"/>
</calcChain>
</file>

<file path=xl/sharedStrings.xml><?xml version="1.0" encoding="utf-8"?>
<sst xmlns="http://schemas.openxmlformats.org/spreadsheetml/2006/main" count="790" uniqueCount="88">
  <si>
    <t>Общие</t>
  </si>
  <si>
    <t>В сфере семейной политики</t>
  </si>
  <si>
    <t>В сфере социальной защиты населения</t>
  </si>
  <si>
    <t>Социально-демографиеский паспорт территории</t>
  </si>
  <si>
    <t>Эхирит-Булагатский район</t>
  </si>
  <si>
    <t>№ п/п</t>
  </si>
  <si>
    <t>Основные показатели</t>
  </si>
  <si>
    <t>Единица измерения</t>
  </si>
  <si>
    <t>тыс.кв.км</t>
  </si>
  <si>
    <t>тыс.человек на кв.км.</t>
  </si>
  <si>
    <t>основные демографические показатели</t>
  </si>
  <si>
    <t>Постоянное население</t>
  </si>
  <si>
    <t xml:space="preserve">тыс.человек  </t>
  </si>
  <si>
    <t>в том числе</t>
  </si>
  <si>
    <t>сельское</t>
  </si>
  <si>
    <t>тыс. человек</t>
  </si>
  <si>
    <t>младше трудоспособного возраста</t>
  </si>
  <si>
    <t>тыс.человек</t>
  </si>
  <si>
    <t>трудоспособного возраста</t>
  </si>
  <si>
    <t>старше трудоспособного возраста</t>
  </si>
  <si>
    <t>Многодетных семей (от 3 и более детей)</t>
  </si>
  <si>
    <t>семей</t>
  </si>
  <si>
    <t>в них детей-всего, в том числе:</t>
  </si>
  <si>
    <t>человек</t>
  </si>
  <si>
    <t>до 6 лет</t>
  </si>
  <si>
    <t>от 6 до 18 лет</t>
  </si>
  <si>
    <t>в них детей-инвалидов в возрасте до 18 лет</t>
  </si>
  <si>
    <t>в них детей</t>
  </si>
  <si>
    <t>детей, переданных под опеку за прошедший год, -всего</t>
  </si>
  <si>
    <t>в том числе круглых сирот</t>
  </si>
  <si>
    <t>в том числе детей, переданных в приемные семьи в прошедшем году</t>
  </si>
  <si>
    <t xml:space="preserve">единиц </t>
  </si>
  <si>
    <t>в них передано детей</t>
  </si>
  <si>
    <t>в том числе в прошедшем году</t>
  </si>
  <si>
    <t>Выявлено беспризорных детей</t>
  </si>
  <si>
    <t>Пенсионеры-всего                   из них</t>
  </si>
  <si>
    <t>работающих пенсионеров</t>
  </si>
  <si>
    <t>инвалидов 1 группы</t>
  </si>
  <si>
    <t>инвалидов 2 группы</t>
  </si>
  <si>
    <t>инвалидов 3 группы</t>
  </si>
  <si>
    <t>детей-инвалилов в возрасте до 18 лет</t>
  </si>
  <si>
    <t>человек на 10 тысяч населения соответствующего возраста</t>
  </si>
  <si>
    <t>Площадь территории</t>
  </si>
  <si>
    <t>Плотность населения</t>
  </si>
  <si>
    <t>Семей с детьми-инвалидами в возрасте до 18 лет</t>
  </si>
  <si>
    <t>Опекунских семей</t>
  </si>
  <si>
    <t>Детей одиноких матерей</t>
  </si>
  <si>
    <t>Семей с разыскиваемыми родителями</t>
  </si>
  <si>
    <t>Приемных семей (в том числе семейных детских домов)</t>
  </si>
  <si>
    <t>Семей, находящихся в социально опасном положении</t>
  </si>
  <si>
    <t>Открыто семейных воспитательных групп</t>
  </si>
  <si>
    <t>Выявлено безнадзорных детей</t>
  </si>
  <si>
    <t>Число инвалидов, получивших в прошедшем году индивидуальные программы реабилитации</t>
  </si>
  <si>
    <t>Числов инвалидов, обратившихся в прошедшем году в территориальные управления социальной защиты населения с индивидуальными программа реабилитации</t>
  </si>
  <si>
    <r>
      <t xml:space="preserve">Инвалиды-всего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из них</t>
    </r>
  </si>
  <si>
    <t>Корсукское</t>
  </si>
  <si>
    <t>Захальское</t>
  </si>
  <si>
    <t>Гаханское</t>
  </si>
  <si>
    <t>Алужинское</t>
  </si>
  <si>
    <t>Капсальское</t>
  </si>
  <si>
    <t>Тугутуйское</t>
  </si>
  <si>
    <t>Ново-Николаевское</t>
  </si>
  <si>
    <t>Харазаргайское</t>
  </si>
  <si>
    <t>Олойское</t>
  </si>
  <si>
    <t>Ахинское</t>
  </si>
  <si>
    <t>Усть-Ордынское</t>
  </si>
  <si>
    <t>Харатское</t>
  </si>
  <si>
    <t>ИТОГ</t>
  </si>
  <si>
    <t>Кулункунское</t>
  </si>
  <si>
    <t>Изменения к предыдущему году (+/-)</t>
  </si>
  <si>
    <t>Показатель на 1 января прошлого года</t>
  </si>
  <si>
    <t>Показатель на 1 января текущего года</t>
  </si>
  <si>
    <t>детей-инвалидов в возрасте до 18 лет</t>
  </si>
  <si>
    <t>Социально-демографический паспорт территории Эхирит-Булагатского района</t>
  </si>
  <si>
    <t xml:space="preserve">детское население </t>
  </si>
  <si>
    <t>взрослое население</t>
  </si>
  <si>
    <r>
      <rPr>
        <b/>
        <sz val="11"/>
        <color theme="1"/>
        <rFont val="Times New Roman"/>
        <family val="1"/>
        <charset val="204"/>
      </rPr>
      <t xml:space="preserve">Показатель первичного выхода на инвалидность в прошедшем году, всего </t>
    </r>
    <r>
      <rPr>
        <sz val="11"/>
        <color theme="1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</t>
    </r>
  </si>
  <si>
    <t>% к общей численности инвалидов</t>
  </si>
  <si>
    <t>% к постоянному населению</t>
  </si>
  <si>
    <t>Показатель первичного выхода на инвалидность в прошедшем году, всего в том числе:  детское население, взрослое население</t>
  </si>
  <si>
    <t>Социально-демографический паспорт территории</t>
  </si>
  <si>
    <t>сельское: в том числе,</t>
  </si>
  <si>
    <t>нет данных</t>
  </si>
  <si>
    <t xml:space="preserve"> </t>
  </si>
  <si>
    <t xml:space="preserve">   </t>
  </si>
  <si>
    <t>Показатель на 1 июля прошлого года</t>
  </si>
  <si>
    <t xml:space="preserve">     </t>
  </si>
  <si>
    <t>Показатель на 1 июля текущего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</si>
</sst>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"/>
    <numFmt numFmtId="166" formatCode="0.0000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sz val="12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10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7" fillId="0" borderId="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0" fontId="12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163"/>
  <sheetViews>
    <sheetView zoomScale="95" zoomScaleNormal="95" workbookViewId="0">
      <pane xSplit="3" ySplit="3" topLeftCell="D52" activePane="bottomRight" state="frozen"/>
      <selection pane="topRight" activeCell="D1" sqref="D1"/>
      <selection pane="bottomLeft" activeCell="A4" sqref="A4"/>
      <selection pane="bottomRight" activeCell="J63" sqref="J63"/>
    </sheetView>
  </sheetViews>
  <sheetFormatPr defaultRowHeight="15"/>
  <cols>
    <col min="1" max="1" width="4.140625" style="1" customWidth="1"/>
    <col min="2" max="2" width="23.42578125" style="1" customWidth="1"/>
    <col min="3" max="3" width="13.42578125" style="1" customWidth="1"/>
    <col min="4" max="4" width="9.85546875" style="1" customWidth="1"/>
    <col min="5" max="5" width="9.42578125" customWidth="1"/>
    <col min="6" max="6" width="10.42578125" customWidth="1"/>
    <col min="7" max="7" width="9.42578125" customWidth="1"/>
    <col min="8" max="9" width="9.7109375" customWidth="1"/>
    <col min="10" max="10" width="9.5703125" customWidth="1"/>
    <col min="11" max="11" width="9.28515625" customWidth="1"/>
    <col min="12" max="13" width="9.140625" customWidth="1"/>
    <col min="14" max="14" width="10.140625" customWidth="1"/>
    <col min="15" max="15" width="9.42578125" customWidth="1"/>
    <col min="16" max="16" width="9.140625" customWidth="1"/>
    <col min="17" max="17" width="10.28515625" customWidth="1"/>
  </cols>
  <sheetData>
    <row r="1" spans="1:19" ht="15.75">
      <c r="A1" s="74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9" ht="15.75">
      <c r="A2" s="79" t="s">
        <v>4</v>
      </c>
      <c r="B2" s="80"/>
      <c r="C2" s="80"/>
      <c r="D2" s="80"/>
      <c r="E2" s="80"/>
      <c r="F2" s="80"/>
      <c r="G2" s="80"/>
      <c r="H2" s="80"/>
      <c r="I2" s="80"/>
      <c r="J2" s="81"/>
      <c r="K2" s="6"/>
      <c r="L2" s="6"/>
      <c r="M2" s="6"/>
      <c r="N2" s="6"/>
      <c r="O2" s="6"/>
      <c r="P2" s="6"/>
      <c r="Q2" s="6"/>
    </row>
    <row r="3" spans="1:19" ht="99.75" customHeight="1">
      <c r="A3" s="2" t="s">
        <v>5</v>
      </c>
      <c r="B3" s="2" t="s">
        <v>6</v>
      </c>
      <c r="C3" s="2" t="s">
        <v>7</v>
      </c>
      <c r="D3" s="37" t="s">
        <v>68</v>
      </c>
      <c r="E3" s="38" t="s">
        <v>55</v>
      </c>
      <c r="F3" s="38" t="s">
        <v>56</v>
      </c>
      <c r="G3" s="38" t="s">
        <v>57</v>
      </c>
      <c r="H3" s="38" t="s">
        <v>58</v>
      </c>
      <c r="I3" s="38" t="s">
        <v>59</v>
      </c>
      <c r="J3" s="38" t="s">
        <v>60</v>
      </c>
      <c r="K3" s="38" t="s">
        <v>61</v>
      </c>
      <c r="L3" s="38" t="s">
        <v>62</v>
      </c>
      <c r="M3" s="38" t="s">
        <v>63</v>
      </c>
      <c r="N3" s="38" t="s">
        <v>64</v>
      </c>
      <c r="O3" s="38" t="s">
        <v>65</v>
      </c>
      <c r="P3" s="38" t="s">
        <v>66</v>
      </c>
      <c r="Q3" s="28" t="s">
        <v>67</v>
      </c>
    </row>
    <row r="4" spans="1:19" ht="15.7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17">
        <v>17</v>
      </c>
    </row>
    <row r="5" spans="1:19" ht="15.75">
      <c r="A5" s="89" t="s">
        <v>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9" ht="18" customHeight="1">
      <c r="A6" s="3">
        <v>1</v>
      </c>
      <c r="B6" s="2" t="s">
        <v>42</v>
      </c>
      <c r="C6" s="3" t="s">
        <v>8</v>
      </c>
      <c r="D6" s="35">
        <v>0.49</v>
      </c>
      <c r="E6" s="35">
        <v>0.15</v>
      </c>
      <c r="F6" s="35">
        <v>0.21</v>
      </c>
      <c r="G6" s="35">
        <v>0.52</v>
      </c>
      <c r="H6" s="35">
        <v>0.32</v>
      </c>
      <c r="I6" s="35">
        <v>0.17</v>
      </c>
      <c r="J6" s="64">
        <v>0.2</v>
      </c>
      <c r="K6" s="35">
        <v>0.77</v>
      </c>
      <c r="L6" s="35">
        <v>0.44</v>
      </c>
      <c r="M6" s="35">
        <v>0.26</v>
      </c>
      <c r="N6" s="35">
        <v>0.21</v>
      </c>
      <c r="O6" s="35">
        <v>0.04</v>
      </c>
      <c r="P6" s="35">
        <v>0.31</v>
      </c>
      <c r="Q6" s="29">
        <f>SUM(D6:P6)</f>
        <v>4.09</v>
      </c>
      <c r="S6" s="66">
        <f>D6+E6+F6+G6+H6+I6+J6+K6+L6+M6+N6+O6+P6</f>
        <v>4.09</v>
      </c>
    </row>
    <row r="7" spans="1:19" ht="32.25" customHeight="1">
      <c r="A7" s="3">
        <v>2</v>
      </c>
      <c r="B7" s="2" t="s">
        <v>43</v>
      </c>
      <c r="C7" s="3" t="s">
        <v>9</v>
      </c>
      <c r="D7" s="30">
        <f t="shared" ref="D7:G7" si="0">(D9/D6)/1000</f>
        <v>2.2857142857142859E-3</v>
      </c>
      <c r="E7" s="30">
        <f t="shared" si="0"/>
        <v>6.7933333333333326E-3</v>
      </c>
      <c r="F7" s="30">
        <f t="shared" si="0"/>
        <v>7.7619047619047615E-3</v>
      </c>
      <c r="G7" s="30">
        <f t="shared" si="0"/>
        <v>6.2115384615384619E-3</v>
      </c>
      <c r="H7" s="30">
        <f>(H9/H6)/1000</f>
        <v>3.4375E-3</v>
      </c>
      <c r="I7" s="30">
        <f t="shared" ref="I7:Q7" si="1">(I9/I6)/1000</f>
        <v>5.9176470588235292E-3</v>
      </c>
      <c r="J7" s="30">
        <f t="shared" si="1"/>
        <v>6.3749999999999987E-3</v>
      </c>
      <c r="K7" s="30">
        <f t="shared" si="1"/>
        <v>2.0506493506493506E-3</v>
      </c>
      <c r="L7" s="30">
        <f t="shared" si="1"/>
        <v>1.8909090909090909E-3</v>
      </c>
      <c r="M7" s="30">
        <f t="shared" si="1"/>
        <v>2.815384615384615E-3</v>
      </c>
      <c r="N7" s="30">
        <f t="shared" si="1"/>
        <v>4.1142857142857144E-3</v>
      </c>
      <c r="O7" s="30">
        <f t="shared" si="1"/>
        <v>0.41749999999999998</v>
      </c>
      <c r="P7" s="30">
        <f t="shared" si="1"/>
        <v>3.4000000000000002E-3</v>
      </c>
      <c r="Q7" s="30">
        <f t="shared" si="1"/>
        <v>7.8584352078239633E-3</v>
      </c>
    </row>
    <row r="8" spans="1:19" ht="15.75" customHeight="1">
      <c r="A8" s="83" t="s">
        <v>10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9" ht="30.75" customHeight="1">
      <c r="A9" s="3">
        <v>3</v>
      </c>
      <c r="B9" s="2" t="s">
        <v>11</v>
      </c>
      <c r="C9" s="3" t="s">
        <v>12</v>
      </c>
      <c r="D9" s="3">
        <v>1.1200000000000001</v>
      </c>
      <c r="E9" s="3">
        <v>1.0189999999999999</v>
      </c>
      <c r="F9" s="3">
        <v>1.63</v>
      </c>
      <c r="G9" s="3">
        <v>3.23</v>
      </c>
      <c r="H9" s="3">
        <v>1.1000000000000001</v>
      </c>
      <c r="I9" s="3">
        <v>1.006</v>
      </c>
      <c r="J9" s="3">
        <v>1.2749999999999999</v>
      </c>
      <c r="K9" s="3">
        <v>1.579</v>
      </c>
      <c r="L9" s="3">
        <v>0.83199999999999996</v>
      </c>
      <c r="M9" s="3">
        <v>0.73199999999999998</v>
      </c>
      <c r="N9" s="3">
        <v>0.86399999999999999</v>
      </c>
      <c r="O9" s="3">
        <v>16.7</v>
      </c>
      <c r="P9" s="3">
        <v>1.054</v>
      </c>
      <c r="Q9" s="31">
        <f>SUM(D9:P9)</f>
        <v>32.141000000000005</v>
      </c>
    </row>
    <row r="10" spans="1:19" ht="15.75">
      <c r="A10" s="3"/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</row>
    <row r="11" spans="1:19" ht="15.75">
      <c r="A11" s="3"/>
      <c r="B11" s="77" t="s">
        <v>14</v>
      </c>
      <c r="C11" s="3" t="s">
        <v>15</v>
      </c>
      <c r="D11" s="13">
        <f>D13+D15+D17</f>
        <v>1.1199999999999999</v>
      </c>
      <c r="E11" s="13">
        <v>1.0189999999999999</v>
      </c>
      <c r="F11" s="13">
        <f t="shared" ref="F11:P11" si="2">F13+F15+F17</f>
        <v>1.63</v>
      </c>
      <c r="G11" s="13">
        <f t="shared" si="2"/>
        <v>3.1999999999999997</v>
      </c>
      <c r="H11" s="13">
        <f t="shared" si="2"/>
        <v>1.0999999999999999</v>
      </c>
      <c r="I11" s="13">
        <f t="shared" si="2"/>
        <v>1.006</v>
      </c>
      <c r="J11" s="13">
        <f t="shared" si="2"/>
        <v>1.2749999999999999</v>
      </c>
      <c r="K11" s="13">
        <f t="shared" si="2"/>
        <v>1.579</v>
      </c>
      <c r="L11" s="13">
        <f>L13+L15+L17</f>
        <v>0.83199999999999985</v>
      </c>
      <c r="M11" s="13">
        <f t="shared" si="2"/>
        <v>0.73199999999999998</v>
      </c>
      <c r="N11" s="13">
        <f t="shared" si="2"/>
        <v>0.97599999999999998</v>
      </c>
      <c r="O11" s="13">
        <f>O13+O15+O17</f>
        <v>11.2</v>
      </c>
      <c r="P11" s="13">
        <f t="shared" si="2"/>
        <v>1.054</v>
      </c>
      <c r="Q11" s="32">
        <f>SUM(D11:P11)</f>
        <v>26.722999999999995</v>
      </c>
    </row>
    <row r="12" spans="1:19" ht="38.25">
      <c r="A12" s="3"/>
      <c r="B12" s="78"/>
      <c r="C12" s="16" t="s">
        <v>78</v>
      </c>
      <c r="D12" s="13">
        <f>D11/D9*100</f>
        <v>99.999999999999972</v>
      </c>
      <c r="E12" s="13">
        <f t="shared" ref="E12:Q12" si="3">E11/E9*100</f>
        <v>100</v>
      </c>
      <c r="F12" s="13">
        <f t="shared" si="3"/>
        <v>100</v>
      </c>
      <c r="G12" s="13">
        <f t="shared" si="3"/>
        <v>99.07120743034055</v>
      </c>
      <c r="H12" s="13">
        <f t="shared" si="3"/>
        <v>99.999999999999972</v>
      </c>
      <c r="I12" s="13">
        <f t="shared" si="3"/>
        <v>100</v>
      </c>
      <c r="J12" s="13">
        <f t="shared" si="3"/>
        <v>100</v>
      </c>
      <c r="K12" s="13">
        <f t="shared" si="3"/>
        <v>100</v>
      </c>
      <c r="L12" s="13">
        <f>L11/L9*100</f>
        <v>99.999999999999986</v>
      </c>
      <c r="M12" s="13">
        <f t="shared" si="3"/>
        <v>100</v>
      </c>
      <c r="N12" s="13">
        <f t="shared" si="3"/>
        <v>112.96296296296295</v>
      </c>
      <c r="O12" s="13">
        <f t="shared" si="3"/>
        <v>67.06586826347305</v>
      </c>
      <c r="P12" s="13">
        <f t="shared" si="3"/>
        <v>100</v>
      </c>
      <c r="Q12" s="33">
        <f t="shared" si="3"/>
        <v>83.143026041504598</v>
      </c>
    </row>
    <row r="13" spans="1:19" ht="30" customHeight="1">
      <c r="A13" s="3"/>
      <c r="B13" s="77" t="s">
        <v>16</v>
      </c>
      <c r="C13" s="3" t="s">
        <v>17</v>
      </c>
      <c r="D13" s="3">
        <v>0.26</v>
      </c>
      <c r="E13" s="3">
        <v>0.28100000000000003</v>
      </c>
      <c r="F13" s="3">
        <v>0.49099999999999999</v>
      </c>
      <c r="G13" s="3">
        <v>0.3</v>
      </c>
      <c r="H13" s="3">
        <v>0.222</v>
      </c>
      <c r="I13" s="3">
        <v>0.19800000000000001</v>
      </c>
      <c r="J13" s="3">
        <v>0.316</v>
      </c>
      <c r="K13" s="3">
        <v>0.23499999999999999</v>
      </c>
      <c r="L13" s="3">
        <v>0.28799999999999998</v>
      </c>
      <c r="M13" s="3">
        <v>0.20399999999999999</v>
      </c>
      <c r="N13" s="3">
        <v>0.30099999999999999</v>
      </c>
      <c r="O13" s="3">
        <v>5.3</v>
      </c>
      <c r="P13" s="3">
        <v>0.218</v>
      </c>
      <c r="Q13" s="31">
        <f t="shared" ref="Q13:Q17" si="4">SUM(D13:P13)</f>
        <v>8.6140000000000008</v>
      </c>
      <c r="S13" t="s">
        <v>83</v>
      </c>
    </row>
    <row r="14" spans="1:19" ht="38.25">
      <c r="A14" s="3"/>
      <c r="B14" s="78"/>
      <c r="C14" s="16" t="s">
        <v>78</v>
      </c>
      <c r="D14" s="24">
        <f>D13/D9*100</f>
        <v>23.214285714285712</v>
      </c>
      <c r="E14" s="24">
        <f>E13/E9*100</f>
        <v>27.576054955839062</v>
      </c>
      <c r="F14" s="24">
        <f t="shared" ref="F14:Q14" si="5">F13/F9*100</f>
        <v>30.122699386503072</v>
      </c>
      <c r="G14" s="24">
        <f t="shared" si="5"/>
        <v>9.2879256965944279</v>
      </c>
      <c r="H14" s="24">
        <f t="shared" si="5"/>
        <v>20.18181818181818</v>
      </c>
      <c r="I14" s="24">
        <f t="shared" si="5"/>
        <v>19.681908548707757</v>
      </c>
      <c r="J14" s="24">
        <f t="shared" si="5"/>
        <v>24.784313725490197</v>
      </c>
      <c r="K14" s="24">
        <f t="shared" si="5"/>
        <v>14.882837238758709</v>
      </c>
      <c r="L14" s="24">
        <f t="shared" si="5"/>
        <v>34.615384615384613</v>
      </c>
      <c r="M14" s="24">
        <f t="shared" si="5"/>
        <v>27.868852459016392</v>
      </c>
      <c r="N14" s="24">
        <f t="shared" si="5"/>
        <v>34.837962962962962</v>
      </c>
      <c r="O14" s="24">
        <f t="shared" si="5"/>
        <v>31.736526946107784</v>
      </c>
      <c r="P14" s="24">
        <f t="shared" si="5"/>
        <v>20.683111954459203</v>
      </c>
      <c r="Q14" s="34">
        <f t="shared" si="5"/>
        <v>26.800659593665412</v>
      </c>
    </row>
    <row r="15" spans="1:19" ht="15.75">
      <c r="A15" s="3"/>
      <c r="B15" s="77" t="s">
        <v>18</v>
      </c>
      <c r="C15" s="3" t="s">
        <v>15</v>
      </c>
      <c r="D15" s="3">
        <v>0.56999999999999995</v>
      </c>
      <c r="E15" s="3">
        <v>0.51400000000000001</v>
      </c>
      <c r="F15" s="3">
        <v>0.86899999999999999</v>
      </c>
      <c r="G15" s="3">
        <v>2.4</v>
      </c>
      <c r="H15" s="3">
        <v>0.72899999999999998</v>
      </c>
      <c r="I15" s="3">
        <v>0.627</v>
      </c>
      <c r="J15" s="3">
        <v>0.68600000000000005</v>
      </c>
      <c r="K15" s="3">
        <v>0.999</v>
      </c>
      <c r="L15" s="3">
        <v>0.25900000000000001</v>
      </c>
      <c r="M15" s="3">
        <v>0.34899999999999998</v>
      </c>
      <c r="N15" s="3">
        <v>0.42599999999999999</v>
      </c>
      <c r="O15" s="3">
        <v>5.9</v>
      </c>
      <c r="P15" s="3">
        <v>0.52500000000000002</v>
      </c>
      <c r="Q15" s="31">
        <f t="shared" si="4"/>
        <v>14.853</v>
      </c>
    </row>
    <row r="16" spans="1:19" ht="38.25">
      <c r="A16" s="3"/>
      <c r="B16" s="78"/>
      <c r="C16" s="16" t="s">
        <v>78</v>
      </c>
      <c r="D16" s="24">
        <f>D15/D9*100</f>
        <v>50.892857142857132</v>
      </c>
      <c r="E16" s="24">
        <f t="shared" ref="E16:Q16" si="6">E15/E9*100</f>
        <v>50.44160942100099</v>
      </c>
      <c r="F16" s="24">
        <f t="shared" si="6"/>
        <v>53.312883435582826</v>
      </c>
      <c r="G16" s="24">
        <f t="shared" si="6"/>
        <v>74.303405572755423</v>
      </c>
      <c r="H16" s="24">
        <f t="shared" si="6"/>
        <v>66.272727272727266</v>
      </c>
      <c r="I16" s="24">
        <f t="shared" si="6"/>
        <v>62.326043737574551</v>
      </c>
      <c r="J16" s="24">
        <f t="shared" si="6"/>
        <v>53.803921568627459</v>
      </c>
      <c r="K16" s="24">
        <f t="shared" si="6"/>
        <v>63.267891070297658</v>
      </c>
      <c r="L16" s="24">
        <f t="shared" si="6"/>
        <v>31.129807692307693</v>
      </c>
      <c r="M16" s="24">
        <f t="shared" si="6"/>
        <v>47.677595628415297</v>
      </c>
      <c r="N16" s="24">
        <f t="shared" si="6"/>
        <v>49.30555555555555</v>
      </c>
      <c r="O16" s="24">
        <f t="shared" si="6"/>
        <v>35.32934131736527</v>
      </c>
      <c r="P16" s="24">
        <f t="shared" si="6"/>
        <v>49.81024667931689</v>
      </c>
      <c r="Q16" s="34">
        <f t="shared" si="6"/>
        <v>46.212003360194139</v>
      </c>
    </row>
    <row r="17" spans="1:17" ht="15.75">
      <c r="A17" s="3"/>
      <c r="B17" s="77" t="s">
        <v>19</v>
      </c>
      <c r="C17" s="3" t="s">
        <v>15</v>
      </c>
      <c r="D17" s="3">
        <v>0.28999999999999998</v>
      </c>
      <c r="E17" s="3">
        <v>0.224</v>
      </c>
      <c r="F17" s="3">
        <v>0.27</v>
      </c>
      <c r="G17" s="3">
        <v>0.5</v>
      </c>
      <c r="H17" s="3">
        <v>0.14899999999999999</v>
      </c>
      <c r="I17" s="3">
        <v>0.18099999999999999</v>
      </c>
      <c r="J17" s="3">
        <v>0.27300000000000002</v>
      </c>
      <c r="K17" s="3">
        <v>0.34499999999999997</v>
      </c>
      <c r="L17" s="3">
        <v>0.28499999999999998</v>
      </c>
      <c r="M17" s="3">
        <v>0.17899999999999999</v>
      </c>
      <c r="N17" s="3">
        <v>0.249</v>
      </c>
      <c r="O17" s="3">
        <v>0</v>
      </c>
      <c r="P17" s="3">
        <v>0.311</v>
      </c>
      <c r="Q17" s="31">
        <f t="shared" si="4"/>
        <v>3.2560000000000002</v>
      </c>
    </row>
    <row r="18" spans="1:17" ht="38.25">
      <c r="A18" s="3"/>
      <c r="B18" s="78"/>
      <c r="C18" s="16" t="s">
        <v>78</v>
      </c>
      <c r="D18" s="24">
        <f>D17/D9*100</f>
        <v>25.892857142857139</v>
      </c>
      <c r="E18" s="24">
        <f t="shared" ref="E18:Q18" si="7">E17/E9*100</f>
        <v>21.982335623159962</v>
      </c>
      <c r="F18" s="24">
        <f t="shared" si="7"/>
        <v>16.564417177914113</v>
      </c>
      <c r="G18" s="24">
        <f t="shared" si="7"/>
        <v>15.479876160990713</v>
      </c>
      <c r="H18" s="24">
        <f t="shared" si="7"/>
        <v>13.545454545454543</v>
      </c>
      <c r="I18" s="24">
        <f t="shared" si="7"/>
        <v>17.992047713717692</v>
      </c>
      <c r="J18" s="24">
        <f t="shared" si="7"/>
        <v>21.411764705882355</v>
      </c>
      <c r="K18" s="24">
        <f t="shared" si="7"/>
        <v>21.849271690943635</v>
      </c>
      <c r="L18" s="24">
        <f t="shared" si="7"/>
        <v>34.254807692307693</v>
      </c>
      <c r="M18" s="24">
        <f t="shared" si="7"/>
        <v>24.453551912568305</v>
      </c>
      <c r="N18" s="24">
        <f t="shared" si="7"/>
        <v>28.819444444444443</v>
      </c>
      <c r="O18" s="24">
        <f t="shared" si="7"/>
        <v>0</v>
      </c>
      <c r="P18" s="24">
        <f t="shared" si="7"/>
        <v>29.506641366223906</v>
      </c>
      <c r="Q18" s="34">
        <f t="shared" si="7"/>
        <v>10.130363087645062</v>
      </c>
    </row>
    <row r="19" spans="1:17" ht="15.75" customHeight="1">
      <c r="A19" s="86" t="s">
        <v>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ht="33.75" customHeight="1">
      <c r="A20" s="77">
        <v>4</v>
      </c>
      <c r="B20" s="2" t="s">
        <v>20</v>
      </c>
      <c r="C20" s="3" t="s">
        <v>21</v>
      </c>
      <c r="D20" s="3">
        <v>29</v>
      </c>
      <c r="E20" s="3">
        <v>36</v>
      </c>
      <c r="F20" s="3">
        <v>77</v>
      </c>
      <c r="G20" s="3">
        <v>27</v>
      </c>
      <c r="H20" s="3">
        <v>23</v>
      </c>
      <c r="I20" s="3">
        <v>20</v>
      </c>
      <c r="J20" s="3">
        <v>50</v>
      </c>
      <c r="K20" s="3">
        <v>28</v>
      </c>
      <c r="L20" s="3">
        <v>30</v>
      </c>
      <c r="M20" s="3">
        <v>27</v>
      </c>
      <c r="N20" s="3">
        <v>26</v>
      </c>
      <c r="O20" s="3">
        <v>813</v>
      </c>
      <c r="P20" s="3">
        <v>28</v>
      </c>
      <c r="Q20" s="31">
        <f t="shared" ref="Q20:Q30" si="8">SUM(D20:P20)</f>
        <v>1214</v>
      </c>
    </row>
    <row r="21" spans="1:17" ht="31.5">
      <c r="A21" s="82"/>
      <c r="B21" s="3" t="s">
        <v>22</v>
      </c>
      <c r="C21" s="3" t="s">
        <v>23</v>
      </c>
      <c r="D21" s="3">
        <v>93</v>
      </c>
      <c r="E21" s="3">
        <v>133</v>
      </c>
      <c r="F21" s="3">
        <v>282</v>
      </c>
      <c r="G21" s="3">
        <v>86</v>
      </c>
      <c r="H21" s="3">
        <v>77</v>
      </c>
      <c r="I21" s="3">
        <v>65</v>
      </c>
      <c r="J21" s="3">
        <v>172</v>
      </c>
      <c r="K21" s="3">
        <v>106</v>
      </c>
      <c r="L21" s="18">
        <v>164</v>
      </c>
      <c r="M21" s="41">
        <v>119</v>
      </c>
      <c r="N21" s="3">
        <v>97</v>
      </c>
      <c r="O21" s="3">
        <v>2743</v>
      </c>
      <c r="P21" s="3">
        <v>100</v>
      </c>
      <c r="Q21" s="31">
        <f t="shared" si="8"/>
        <v>4237</v>
      </c>
    </row>
    <row r="22" spans="1:17" ht="15.75">
      <c r="A22" s="82"/>
      <c r="B22" s="3" t="s">
        <v>24</v>
      </c>
      <c r="C22" s="3" t="s">
        <v>23</v>
      </c>
      <c r="D22" s="3">
        <v>34</v>
      </c>
      <c r="E22" s="3">
        <v>28</v>
      </c>
      <c r="F22" s="3">
        <v>101</v>
      </c>
      <c r="G22" s="3">
        <v>21</v>
      </c>
      <c r="H22" s="3">
        <v>20</v>
      </c>
      <c r="I22" s="3">
        <v>17</v>
      </c>
      <c r="J22" s="3">
        <v>42</v>
      </c>
      <c r="K22" s="3">
        <v>35</v>
      </c>
      <c r="L22" s="3">
        <v>51</v>
      </c>
      <c r="M22" s="3">
        <v>33</v>
      </c>
      <c r="N22" s="3">
        <v>23</v>
      </c>
      <c r="O22" s="3">
        <v>850</v>
      </c>
      <c r="P22" s="3">
        <v>32</v>
      </c>
      <c r="Q22" s="31">
        <f t="shared" si="8"/>
        <v>1287</v>
      </c>
    </row>
    <row r="23" spans="1:17" ht="15.75">
      <c r="A23" s="78"/>
      <c r="B23" s="3" t="s">
        <v>25</v>
      </c>
      <c r="C23" s="3" t="s">
        <v>23</v>
      </c>
      <c r="D23" s="3">
        <v>59</v>
      </c>
      <c r="E23" s="3">
        <v>105</v>
      </c>
      <c r="F23" s="3">
        <v>181</v>
      </c>
      <c r="G23" s="3">
        <v>71</v>
      </c>
      <c r="H23" s="3">
        <v>57</v>
      </c>
      <c r="I23" s="3">
        <v>50</v>
      </c>
      <c r="J23" s="3">
        <v>130</v>
      </c>
      <c r="K23" s="3">
        <v>71</v>
      </c>
      <c r="L23" s="3">
        <v>113</v>
      </c>
      <c r="M23" s="3">
        <v>86</v>
      </c>
      <c r="N23" s="3">
        <v>75</v>
      </c>
      <c r="O23" s="3">
        <v>1893</v>
      </c>
      <c r="P23" s="3">
        <v>68</v>
      </c>
      <c r="Q23" s="31">
        <f t="shared" si="8"/>
        <v>2959</v>
      </c>
    </row>
    <row r="24" spans="1:17" ht="46.5" customHeight="1">
      <c r="A24" s="77">
        <v>5</v>
      </c>
      <c r="B24" s="2" t="s">
        <v>44</v>
      </c>
      <c r="C24" s="3" t="s">
        <v>21</v>
      </c>
      <c r="D24" s="3">
        <v>7</v>
      </c>
      <c r="E24" s="3">
        <v>5</v>
      </c>
      <c r="F24" s="3">
        <v>8</v>
      </c>
      <c r="G24" s="3">
        <v>5</v>
      </c>
      <c r="H24" s="3">
        <v>2</v>
      </c>
      <c r="I24" s="3">
        <v>1</v>
      </c>
      <c r="J24" s="3">
        <v>24</v>
      </c>
      <c r="K24" s="3">
        <v>5</v>
      </c>
      <c r="L24" s="3">
        <v>2</v>
      </c>
      <c r="M24" s="3">
        <v>3</v>
      </c>
      <c r="N24" s="3">
        <v>3</v>
      </c>
      <c r="O24" s="3"/>
      <c r="P24" s="3">
        <v>6</v>
      </c>
      <c r="Q24" s="31">
        <f t="shared" si="8"/>
        <v>71</v>
      </c>
    </row>
    <row r="25" spans="1:17" ht="32.25" customHeight="1">
      <c r="A25" s="78"/>
      <c r="B25" s="3" t="s">
        <v>26</v>
      </c>
      <c r="C25" s="3" t="s">
        <v>23</v>
      </c>
      <c r="D25" s="3">
        <v>7</v>
      </c>
      <c r="E25" s="3">
        <v>5</v>
      </c>
      <c r="F25" s="3">
        <v>9</v>
      </c>
      <c r="G25" s="3">
        <v>5</v>
      </c>
      <c r="H25" s="3">
        <v>2</v>
      </c>
      <c r="I25" s="3">
        <v>1</v>
      </c>
      <c r="J25" s="3">
        <v>28</v>
      </c>
      <c r="K25" s="3">
        <v>5</v>
      </c>
      <c r="L25" s="3">
        <v>1</v>
      </c>
      <c r="M25" s="3">
        <v>4</v>
      </c>
      <c r="N25" s="3">
        <v>3</v>
      </c>
      <c r="O25" s="3">
        <v>154</v>
      </c>
      <c r="P25" s="3">
        <v>6</v>
      </c>
      <c r="Q25" s="31">
        <f t="shared" si="8"/>
        <v>230</v>
      </c>
    </row>
    <row r="26" spans="1:17" ht="15.75">
      <c r="A26" s="3">
        <v>6</v>
      </c>
      <c r="B26" s="2" t="s">
        <v>45</v>
      </c>
      <c r="C26" s="3" t="s">
        <v>21</v>
      </c>
      <c r="D26" s="3">
        <v>7</v>
      </c>
      <c r="E26" s="3">
        <v>4</v>
      </c>
      <c r="F26" s="3">
        <v>4</v>
      </c>
      <c r="G26" s="3">
        <v>4</v>
      </c>
      <c r="H26" s="3">
        <v>3</v>
      </c>
      <c r="I26" s="3">
        <v>6</v>
      </c>
      <c r="J26" s="3">
        <v>4</v>
      </c>
      <c r="K26" s="3">
        <v>4</v>
      </c>
      <c r="L26" s="3">
        <v>1</v>
      </c>
      <c r="M26" s="3">
        <v>2</v>
      </c>
      <c r="N26" s="3">
        <v>7</v>
      </c>
      <c r="O26" s="3">
        <v>14</v>
      </c>
      <c r="P26" s="3">
        <v>8</v>
      </c>
      <c r="Q26" s="31">
        <f t="shared" si="8"/>
        <v>68</v>
      </c>
    </row>
    <row r="27" spans="1:17" ht="15.75">
      <c r="A27" s="77">
        <v>7</v>
      </c>
      <c r="B27" s="2" t="s">
        <v>27</v>
      </c>
      <c r="C27" s="3" t="s">
        <v>23</v>
      </c>
      <c r="D27" s="3">
        <v>9</v>
      </c>
      <c r="E27" s="3">
        <v>6</v>
      </c>
      <c r="F27" s="3">
        <v>6</v>
      </c>
      <c r="G27" s="3">
        <v>7</v>
      </c>
      <c r="H27" s="3">
        <v>3</v>
      </c>
      <c r="I27" s="3">
        <v>13</v>
      </c>
      <c r="J27" s="3">
        <v>6</v>
      </c>
      <c r="K27" s="3">
        <v>11</v>
      </c>
      <c r="L27" s="3">
        <v>1</v>
      </c>
      <c r="M27" s="3">
        <v>2</v>
      </c>
      <c r="N27" s="3">
        <v>13</v>
      </c>
      <c r="O27" s="3">
        <v>17</v>
      </c>
      <c r="P27" s="3">
        <v>17</v>
      </c>
      <c r="Q27" s="31">
        <f t="shared" si="8"/>
        <v>111</v>
      </c>
    </row>
    <row r="28" spans="1:17" ht="46.5" customHeight="1">
      <c r="A28" s="82"/>
      <c r="B28" s="3" t="s">
        <v>28</v>
      </c>
      <c r="C28" s="3" t="s">
        <v>23</v>
      </c>
      <c r="D28" s="3">
        <v>0</v>
      </c>
      <c r="E28" s="3"/>
      <c r="F28" s="3">
        <v>0</v>
      </c>
      <c r="G28" s="3">
        <v>4</v>
      </c>
      <c r="H28" s="3">
        <v>1</v>
      </c>
      <c r="I28" s="3">
        <v>0</v>
      </c>
      <c r="J28" s="3">
        <v>1</v>
      </c>
      <c r="K28" s="3"/>
      <c r="L28" s="3"/>
      <c r="M28" s="3">
        <v>0</v>
      </c>
      <c r="N28" s="3">
        <v>0</v>
      </c>
      <c r="O28" s="3">
        <v>3</v>
      </c>
      <c r="P28" s="3">
        <v>2</v>
      </c>
      <c r="Q28" s="31">
        <f t="shared" si="8"/>
        <v>11</v>
      </c>
    </row>
    <row r="29" spans="1:17" ht="31.5">
      <c r="A29" s="78"/>
      <c r="B29" s="3" t="s">
        <v>29</v>
      </c>
      <c r="C29" s="3" t="s">
        <v>23</v>
      </c>
      <c r="D29" s="3">
        <v>0</v>
      </c>
      <c r="E29" s="3"/>
      <c r="F29" s="3">
        <v>0</v>
      </c>
      <c r="G29" s="3">
        <v>4</v>
      </c>
      <c r="H29" s="3">
        <v>0</v>
      </c>
      <c r="I29" s="3">
        <v>1</v>
      </c>
      <c r="J29" s="3">
        <v>0</v>
      </c>
      <c r="K29" s="3"/>
      <c r="L29" s="3"/>
      <c r="M29" s="3">
        <v>0</v>
      </c>
      <c r="N29" s="3">
        <v>0</v>
      </c>
      <c r="O29" s="3">
        <v>6</v>
      </c>
      <c r="P29" s="3">
        <v>0</v>
      </c>
      <c r="Q29" s="31">
        <f t="shared" si="8"/>
        <v>11</v>
      </c>
    </row>
    <row r="30" spans="1:17" ht="31.5">
      <c r="A30" s="3">
        <v>8</v>
      </c>
      <c r="B30" s="2" t="s">
        <v>46</v>
      </c>
      <c r="C30" s="3" t="s">
        <v>23</v>
      </c>
      <c r="D30" s="3">
        <v>68</v>
      </c>
      <c r="E30" s="3">
        <v>45</v>
      </c>
      <c r="F30" s="3">
        <v>120</v>
      </c>
      <c r="G30" s="3">
        <v>45</v>
      </c>
      <c r="H30" s="3">
        <v>20</v>
      </c>
      <c r="I30" s="3">
        <v>17</v>
      </c>
      <c r="J30" s="3">
        <v>75</v>
      </c>
      <c r="K30" s="3">
        <v>60</v>
      </c>
      <c r="L30" s="3">
        <v>42</v>
      </c>
      <c r="M30" s="3">
        <v>43</v>
      </c>
      <c r="N30" s="3">
        <v>45</v>
      </c>
      <c r="O30" s="3">
        <v>3</v>
      </c>
      <c r="P30" s="3">
        <v>28</v>
      </c>
      <c r="Q30" s="31">
        <f t="shared" si="8"/>
        <v>611</v>
      </c>
    </row>
    <row r="31" spans="1:17" ht="47.25">
      <c r="A31" s="77">
        <v>9</v>
      </c>
      <c r="B31" s="2" t="s">
        <v>47</v>
      </c>
      <c r="C31" s="3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1"/>
    </row>
    <row r="32" spans="1:17" ht="15.75">
      <c r="A32" s="78"/>
      <c r="B32" s="3" t="s">
        <v>27</v>
      </c>
      <c r="C32" s="3" t="s">
        <v>23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1"/>
    </row>
    <row r="33" spans="1:18" ht="47.25" customHeight="1">
      <c r="A33" s="77">
        <v>10</v>
      </c>
      <c r="B33" s="2" t="s">
        <v>48</v>
      </c>
      <c r="C33" s="3" t="s">
        <v>21</v>
      </c>
      <c r="D33" s="3">
        <v>0</v>
      </c>
      <c r="E33" s="3"/>
      <c r="F33" s="3"/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127</v>
      </c>
      <c r="P33" s="3"/>
      <c r="Q33" s="31">
        <f>SUM(D33:P33)</f>
        <v>129</v>
      </c>
    </row>
    <row r="34" spans="1:18" ht="15.75">
      <c r="A34" s="82"/>
      <c r="B34" s="3" t="s">
        <v>27</v>
      </c>
      <c r="C34" s="3" t="s">
        <v>23</v>
      </c>
      <c r="D34" s="3">
        <v>0</v>
      </c>
      <c r="E34" s="3"/>
      <c r="F34" s="3"/>
      <c r="G34" s="3"/>
      <c r="H34" s="3"/>
      <c r="I34" s="3"/>
      <c r="J34" s="3"/>
      <c r="K34" s="3"/>
      <c r="L34" s="3">
        <v>2</v>
      </c>
      <c r="M34" s="3"/>
      <c r="N34" s="3"/>
      <c r="O34" s="3">
        <v>200</v>
      </c>
      <c r="P34" s="3"/>
      <c r="Q34" s="31">
        <f>SUM(D34:P34)</f>
        <v>202</v>
      </c>
    </row>
    <row r="35" spans="1:18" ht="63">
      <c r="A35" s="78"/>
      <c r="B35" s="3" t="s">
        <v>30</v>
      </c>
      <c r="C35" s="3" t="s">
        <v>23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19</v>
      </c>
      <c r="P35" s="3"/>
      <c r="Q35" s="31">
        <f>SUM(D35:P35)</f>
        <v>19</v>
      </c>
    </row>
    <row r="36" spans="1:18" ht="47.25" customHeight="1">
      <c r="A36" s="77">
        <v>11</v>
      </c>
      <c r="B36" s="2" t="s">
        <v>49</v>
      </c>
      <c r="C36" s="3" t="s">
        <v>21</v>
      </c>
      <c r="D36" s="3"/>
      <c r="E36" s="3">
        <v>1</v>
      </c>
      <c r="F36" s="3">
        <v>8</v>
      </c>
      <c r="G36" s="3">
        <v>5</v>
      </c>
      <c r="H36" s="3">
        <v>1</v>
      </c>
      <c r="I36" s="3"/>
      <c r="J36" s="3">
        <v>5</v>
      </c>
      <c r="K36" s="3">
        <v>1</v>
      </c>
      <c r="L36" s="3">
        <v>1</v>
      </c>
      <c r="M36" s="3"/>
      <c r="N36" s="3">
        <v>1</v>
      </c>
      <c r="O36" s="3">
        <v>28</v>
      </c>
      <c r="P36" s="3">
        <v>1</v>
      </c>
      <c r="Q36" s="31">
        <v>40</v>
      </c>
      <c r="R36" s="42"/>
    </row>
    <row r="37" spans="1:18" ht="15.75">
      <c r="A37" s="78"/>
      <c r="B37" s="3" t="s">
        <v>27</v>
      </c>
      <c r="C37" s="3" t="s">
        <v>23</v>
      </c>
      <c r="D37" s="3"/>
      <c r="E37" s="3">
        <v>2</v>
      </c>
      <c r="F37" s="3">
        <v>22</v>
      </c>
      <c r="G37" s="3">
        <v>19</v>
      </c>
      <c r="H37" s="3">
        <v>6</v>
      </c>
      <c r="I37" s="3"/>
      <c r="J37" s="3">
        <v>16</v>
      </c>
      <c r="K37" s="3">
        <v>6</v>
      </c>
      <c r="L37" s="3">
        <v>1</v>
      </c>
      <c r="M37" s="3"/>
      <c r="N37" s="3">
        <v>0</v>
      </c>
      <c r="O37" s="3">
        <v>74</v>
      </c>
      <c r="P37" s="3">
        <v>2</v>
      </c>
      <c r="Q37" s="31">
        <v>104</v>
      </c>
      <c r="R37" s="42"/>
    </row>
    <row r="38" spans="1:18" ht="47.25" customHeight="1">
      <c r="A38" s="3">
        <v>12</v>
      </c>
      <c r="B38" s="2" t="s">
        <v>50</v>
      </c>
      <c r="C38" s="3" t="s">
        <v>31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1"/>
    </row>
    <row r="39" spans="1:18" ht="19.5" customHeight="1">
      <c r="A39" s="3"/>
      <c r="B39" s="3" t="s">
        <v>32</v>
      </c>
      <c r="C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1"/>
    </row>
    <row r="40" spans="1:18" ht="33" customHeight="1">
      <c r="A40" s="3"/>
      <c r="B40" s="3" t="s">
        <v>33</v>
      </c>
      <c r="C40" s="3" t="s">
        <v>23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1"/>
    </row>
    <row r="41" spans="1:18" ht="30.75" customHeight="1">
      <c r="A41" s="3">
        <v>13</v>
      </c>
      <c r="B41" s="2" t="s">
        <v>51</v>
      </c>
      <c r="C41" s="3" t="s">
        <v>23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1"/>
    </row>
    <row r="42" spans="1:18" ht="30.75" customHeight="1">
      <c r="A42" s="3">
        <v>14</v>
      </c>
      <c r="B42" s="2" t="s">
        <v>34</v>
      </c>
      <c r="C42" s="3" t="s">
        <v>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1"/>
    </row>
    <row r="43" spans="1:18" ht="15.75" customHeight="1">
      <c r="A43" s="86" t="s">
        <v>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1:18" ht="15.75">
      <c r="A44" s="77">
        <v>15</v>
      </c>
      <c r="B44" s="95" t="s">
        <v>35</v>
      </c>
      <c r="C44" s="3" t="s">
        <v>23</v>
      </c>
      <c r="D44" s="3">
        <v>288</v>
      </c>
      <c r="E44" s="3">
        <v>224</v>
      </c>
      <c r="F44" s="3">
        <v>353</v>
      </c>
      <c r="G44" s="3">
        <v>510</v>
      </c>
      <c r="H44" s="3">
        <v>149</v>
      </c>
      <c r="I44" s="3">
        <v>195</v>
      </c>
      <c r="J44" s="3">
        <v>273</v>
      </c>
      <c r="K44" s="3">
        <v>177</v>
      </c>
      <c r="L44" s="3">
        <v>179</v>
      </c>
      <c r="M44" s="3">
        <v>179</v>
      </c>
      <c r="N44" s="3">
        <v>222</v>
      </c>
      <c r="O44" s="3">
        <v>0</v>
      </c>
      <c r="P44" s="3">
        <v>311</v>
      </c>
      <c r="Q44" s="31">
        <f t="shared" ref="Q44:Q62" si="9">SUM(D44:P44)</f>
        <v>3060</v>
      </c>
    </row>
    <row r="45" spans="1:18" ht="38.25">
      <c r="A45" s="82"/>
      <c r="B45" s="96"/>
      <c r="C45" s="16" t="s">
        <v>78</v>
      </c>
      <c r="D45" s="24">
        <f>D44/D9/1000*100</f>
        <v>25.714285714285712</v>
      </c>
      <c r="E45" s="24">
        <f t="shared" ref="E45:Q45" si="10">E44/E9/1000*100</f>
        <v>21.982335623159962</v>
      </c>
      <c r="F45" s="24">
        <f t="shared" si="10"/>
        <v>21.656441717791413</v>
      </c>
      <c r="G45" s="24">
        <f t="shared" si="10"/>
        <v>15.789473684210526</v>
      </c>
      <c r="H45" s="24">
        <f t="shared" si="10"/>
        <v>13.545454545454543</v>
      </c>
      <c r="I45" s="24">
        <f t="shared" si="10"/>
        <v>19.383697813121273</v>
      </c>
      <c r="J45" s="24">
        <f t="shared" si="10"/>
        <v>21.411764705882351</v>
      </c>
      <c r="K45" s="24">
        <f t="shared" si="10"/>
        <v>11.209626345788475</v>
      </c>
      <c r="L45" s="24">
        <f t="shared" si="10"/>
        <v>21.514423076923077</v>
      </c>
      <c r="M45" s="24">
        <f t="shared" si="10"/>
        <v>24.453551912568305</v>
      </c>
      <c r="N45" s="24">
        <f t="shared" si="10"/>
        <v>25.694444444444446</v>
      </c>
      <c r="O45" s="24">
        <v>0</v>
      </c>
      <c r="P45" s="24">
        <f t="shared" si="10"/>
        <v>29.506641366223906</v>
      </c>
      <c r="Q45" s="34">
        <f t="shared" si="10"/>
        <v>9.5205500762266251</v>
      </c>
    </row>
    <row r="46" spans="1:18" ht="15.75">
      <c r="A46" s="82"/>
      <c r="B46" s="77" t="s">
        <v>36</v>
      </c>
      <c r="C46" s="3" t="s">
        <v>23</v>
      </c>
      <c r="D46" s="3">
        <v>17</v>
      </c>
      <c r="E46" s="3">
        <v>29</v>
      </c>
      <c r="F46" s="3">
        <v>35</v>
      </c>
      <c r="G46" s="3">
        <v>343</v>
      </c>
      <c r="H46" s="3">
        <v>15</v>
      </c>
      <c r="I46" s="3">
        <v>14</v>
      </c>
      <c r="J46" s="3">
        <v>29</v>
      </c>
      <c r="K46" s="3">
        <v>38</v>
      </c>
      <c r="L46" s="3">
        <v>13</v>
      </c>
      <c r="M46" s="3">
        <v>38</v>
      </c>
      <c r="N46" s="3">
        <v>44</v>
      </c>
      <c r="O46" s="3">
        <v>0</v>
      </c>
      <c r="P46" s="3">
        <v>45</v>
      </c>
      <c r="Q46" s="31">
        <f t="shared" si="9"/>
        <v>660</v>
      </c>
    </row>
    <row r="47" spans="1:18" ht="38.25">
      <c r="A47" s="78"/>
      <c r="B47" s="78"/>
      <c r="C47" s="16" t="s">
        <v>78</v>
      </c>
      <c r="D47" s="24">
        <f>D46/D9/1000*100</f>
        <v>1.5178571428571426</v>
      </c>
      <c r="E47" s="24">
        <f t="shared" ref="E47:Q47" si="11">E46/E9/1000*100</f>
        <v>2.8459273797841025</v>
      </c>
      <c r="F47" s="24">
        <f t="shared" si="11"/>
        <v>2.147239263803681</v>
      </c>
      <c r="G47" s="24">
        <f t="shared" si="11"/>
        <v>10.619195046439629</v>
      </c>
      <c r="H47" s="24">
        <f t="shared" si="11"/>
        <v>1.3636363636363635</v>
      </c>
      <c r="I47" s="24">
        <f t="shared" si="11"/>
        <v>1.3916500994035785</v>
      </c>
      <c r="J47" s="24">
        <f t="shared" si="11"/>
        <v>2.274509803921569</v>
      </c>
      <c r="K47" s="24">
        <f t="shared" si="11"/>
        <v>2.4065864471184297</v>
      </c>
      <c r="L47" s="24">
        <f t="shared" si="11"/>
        <v>1.5625</v>
      </c>
      <c r="M47" s="24">
        <f t="shared" si="11"/>
        <v>5.1912568306010929</v>
      </c>
      <c r="N47" s="24">
        <f t="shared" si="11"/>
        <v>5.0925925925925926</v>
      </c>
      <c r="O47" s="24">
        <f t="shared" si="11"/>
        <v>0</v>
      </c>
      <c r="P47" s="24">
        <f t="shared" si="11"/>
        <v>4.269449715370019</v>
      </c>
      <c r="Q47" s="34">
        <f t="shared" si="11"/>
        <v>2.0534519772253503</v>
      </c>
    </row>
    <row r="48" spans="1:18" ht="15.75">
      <c r="A48" s="77">
        <v>16</v>
      </c>
      <c r="B48" s="95" t="s">
        <v>54</v>
      </c>
      <c r="C48" s="3" t="s">
        <v>23</v>
      </c>
      <c r="D48" s="18">
        <v>104</v>
      </c>
      <c r="E48" s="18">
        <v>100</v>
      </c>
      <c r="F48" s="18">
        <v>123</v>
      </c>
      <c r="G48" s="18">
        <v>123</v>
      </c>
      <c r="H48" s="18">
        <v>36</v>
      </c>
      <c r="I48" s="18">
        <v>47</v>
      </c>
      <c r="J48" s="18">
        <v>129</v>
      </c>
      <c r="K48" s="18">
        <v>67</v>
      </c>
      <c r="L48" s="18">
        <v>87</v>
      </c>
      <c r="M48" s="18">
        <v>66</v>
      </c>
      <c r="N48" s="18">
        <v>102</v>
      </c>
      <c r="O48" s="18">
        <v>2420</v>
      </c>
      <c r="P48" s="41">
        <v>113</v>
      </c>
      <c r="Q48" s="35">
        <f t="shared" ref="Q48" si="12">Q50+Q52+Q54+Q56</f>
        <v>3504</v>
      </c>
    </row>
    <row r="49" spans="1:20" ht="38.25">
      <c r="A49" s="82"/>
      <c r="B49" s="78"/>
      <c r="C49" s="16" t="s">
        <v>78</v>
      </c>
      <c r="D49" s="24">
        <f>D48/D9/1000*100</f>
        <v>9.2857142857142847</v>
      </c>
      <c r="E49" s="24">
        <f t="shared" ref="E49:Q49" si="13">E48/E9/1000*100</f>
        <v>9.8135426889106974</v>
      </c>
      <c r="F49" s="24">
        <f t="shared" si="13"/>
        <v>7.5460122699386494</v>
      </c>
      <c r="G49" s="24">
        <f t="shared" si="13"/>
        <v>3.8080495356037156</v>
      </c>
      <c r="H49" s="24">
        <f t="shared" si="13"/>
        <v>3.2727272727272729</v>
      </c>
      <c r="I49" s="24">
        <f t="shared" si="13"/>
        <v>4.6719681908548711</v>
      </c>
      <c r="J49" s="24">
        <f t="shared" si="13"/>
        <v>10.117647058823529</v>
      </c>
      <c r="K49" s="24">
        <f t="shared" si="13"/>
        <v>4.2431918936035462</v>
      </c>
      <c r="L49" s="24">
        <f t="shared" si="13"/>
        <v>10.45673076923077</v>
      </c>
      <c r="M49" s="24">
        <f t="shared" si="13"/>
        <v>9.0163934426229506</v>
      </c>
      <c r="N49" s="24">
        <f t="shared" si="13"/>
        <v>11.805555555555555</v>
      </c>
      <c r="O49" s="24">
        <f t="shared" si="13"/>
        <v>14.491017964071858</v>
      </c>
      <c r="P49" s="24">
        <f t="shared" si="13"/>
        <v>10.721062618595825</v>
      </c>
      <c r="Q49" s="34">
        <f t="shared" si="13"/>
        <v>10.901963224541861</v>
      </c>
      <c r="S49" s="63"/>
    </row>
    <row r="50" spans="1:20" ht="15.75">
      <c r="A50" s="82"/>
      <c r="B50" s="77" t="s">
        <v>37</v>
      </c>
      <c r="C50" s="3" t="s">
        <v>23</v>
      </c>
      <c r="D50" s="3">
        <v>13</v>
      </c>
      <c r="E50" s="3">
        <v>10</v>
      </c>
      <c r="F50" s="3">
        <v>11</v>
      </c>
      <c r="G50" s="3">
        <v>15</v>
      </c>
      <c r="H50" s="3">
        <v>4</v>
      </c>
      <c r="I50" s="3">
        <v>5</v>
      </c>
      <c r="J50" s="3">
        <v>10</v>
      </c>
      <c r="K50" s="3">
        <v>10</v>
      </c>
      <c r="L50" s="3">
        <v>14</v>
      </c>
      <c r="M50" s="3">
        <v>6</v>
      </c>
      <c r="N50" s="3">
        <v>9</v>
      </c>
      <c r="O50" s="3">
        <v>292</v>
      </c>
      <c r="P50" s="3">
        <v>8</v>
      </c>
      <c r="Q50" s="31">
        <f>SUM(D50:P50)</f>
        <v>407</v>
      </c>
    </row>
    <row r="51" spans="1:20" ht="38.25">
      <c r="A51" s="82"/>
      <c r="B51" s="78"/>
      <c r="C51" s="16" t="s">
        <v>77</v>
      </c>
      <c r="D51" s="24">
        <f>D50/D48*100</f>
        <v>12.5</v>
      </c>
      <c r="E51" s="24">
        <f t="shared" ref="E51:Q51" si="14">E50/E48*100</f>
        <v>10</v>
      </c>
      <c r="F51" s="24">
        <f t="shared" si="14"/>
        <v>8.9430894308943092</v>
      </c>
      <c r="G51" s="24">
        <f t="shared" si="14"/>
        <v>12.195121951219512</v>
      </c>
      <c r="H51" s="24">
        <f t="shared" si="14"/>
        <v>11.111111111111111</v>
      </c>
      <c r="I51" s="24">
        <f t="shared" si="14"/>
        <v>10.638297872340425</v>
      </c>
      <c r="J51" s="24">
        <f t="shared" si="14"/>
        <v>7.7519379844961236</v>
      </c>
      <c r="K51" s="24">
        <f t="shared" si="14"/>
        <v>14.925373134328357</v>
      </c>
      <c r="L51" s="24">
        <f t="shared" si="14"/>
        <v>16.091954022988507</v>
      </c>
      <c r="M51" s="24">
        <f t="shared" si="14"/>
        <v>9.0909090909090917</v>
      </c>
      <c r="N51" s="24">
        <f t="shared" si="14"/>
        <v>8.8235294117647065</v>
      </c>
      <c r="O51" s="24">
        <f t="shared" si="14"/>
        <v>12.066115702479339</v>
      </c>
      <c r="P51" s="24">
        <f t="shared" si="14"/>
        <v>7.0796460176991154</v>
      </c>
      <c r="Q51" s="34">
        <f t="shared" si="14"/>
        <v>11.615296803652967</v>
      </c>
    </row>
    <row r="52" spans="1:20" ht="15.75">
      <c r="A52" s="82"/>
      <c r="B52" s="77" t="s">
        <v>38</v>
      </c>
      <c r="C52" s="3" t="s">
        <v>23</v>
      </c>
      <c r="D52" s="3">
        <v>40</v>
      </c>
      <c r="E52" s="3">
        <v>25</v>
      </c>
      <c r="F52" s="3">
        <v>46</v>
      </c>
      <c r="G52" s="3">
        <v>51</v>
      </c>
      <c r="H52" s="3">
        <v>11</v>
      </c>
      <c r="I52" s="3">
        <v>26</v>
      </c>
      <c r="J52" s="3">
        <v>50</v>
      </c>
      <c r="K52" s="3">
        <v>25</v>
      </c>
      <c r="L52" s="3">
        <v>33</v>
      </c>
      <c r="M52" s="3">
        <v>37</v>
      </c>
      <c r="N52" s="3">
        <v>33</v>
      </c>
      <c r="O52" s="3">
        <v>944</v>
      </c>
      <c r="P52" s="3">
        <v>48</v>
      </c>
      <c r="Q52" s="31">
        <f t="shared" si="9"/>
        <v>1369</v>
      </c>
      <c r="S52" s="63"/>
    </row>
    <row r="53" spans="1:20" ht="38.25">
      <c r="A53" s="82"/>
      <c r="B53" s="78"/>
      <c r="C53" s="16" t="s">
        <v>77</v>
      </c>
      <c r="D53" s="24">
        <f>D52/D48*100</f>
        <v>38.461538461538467</v>
      </c>
      <c r="E53" s="24">
        <f t="shared" ref="E53:Q53" si="15">E52/E48*100</f>
        <v>25</v>
      </c>
      <c r="F53" s="24">
        <f t="shared" si="15"/>
        <v>37.398373983739837</v>
      </c>
      <c r="G53" s="24">
        <f t="shared" si="15"/>
        <v>41.463414634146339</v>
      </c>
      <c r="H53" s="24">
        <f t="shared" si="15"/>
        <v>30.555555555555557</v>
      </c>
      <c r="I53" s="24">
        <f t="shared" si="15"/>
        <v>55.319148936170215</v>
      </c>
      <c r="J53" s="24">
        <f t="shared" si="15"/>
        <v>38.759689922480625</v>
      </c>
      <c r="K53" s="24">
        <f t="shared" si="15"/>
        <v>37.313432835820898</v>
      </c>
      <c r="L53" s="24">
        <f t="shared" si="15"/>
        <v>37.931034482758619</v>
      </c>
      <c r="M53" s="24">
        <f t="shared" si="15"/>
        <v>56.060606060606055</v>
      </c>
      <c r="N53" s="24">
        <f t="shared" si="15"/>
        <v>32.352941176470587</v>
      </c>
      <c r="O53" s="24">
        <f t="shared" si="15"/>
        <v>39.008264462809919</v>
      </c>
      <c r="P53" s="24">
        <f t="shared" si="15"/>
        <v>42.477876106194692</v>
      </c>
      <c r="Q53" s="34">
        <f t="shared" si="15"/>
        <v>39.06963470319635</v>
      </c>
      <c r="S53" s="63"/>
    </row>
    <row r="54" spans="1:20" ht="15.75">
      <c r="A54" s="82"/>
      <c r="B54" s="77" t="s">
        <v>39</v>
      </c>
      <c r="C54" s="3" t="s">
        <v>23</v>
      </c>
      <c r="D54" s="3">
        <v>44</v>
      </c>
      <c r="E54" s="3">
        <v>60</v>
      </c>
      <c r="F54" s="3">
        <v>57</v>
      </c>
      <c r="G54" s="3">
        <v>57</v>
      </c>
      <c r="H54" s="3">
        <v>19</v>
      </c>
      <c r="I54" s="3">
        <v>16</v>
      </c>
      <c r="J54" s="3">
        <v>40</v>
      </c>
      <c r="K54" s="3">
        <v>24</v>
      </c>
      <c r="L54" s="3">
        <v>40</v>
      </c>
      <c r="M54" s="3">
        <v>19</v>
      </c>
      <c r="N54" s="3">
        <v>38</v>
      </c>
      <c r="O54" s="3">
        <v>1030</v>
      </c>
      <c r="P54" s="3">
        <v>51</v>
      </c>
      <c r="Q54" s="31">
        <f t="shared" si="9"/>
        <v>1495</v>
      </c>
      <c r="S54" s="63"/>
    </row>
    <row r="55" spans="1:20" ht="38.25">
      <c r="A55" s="82"/>
      <c r="B55" s="78"/>
      <c r="C55" s="16" t="s">
        <v>77</v>
      </c>
      <c r="D55" s="24">
        <f>D54/D48*100</f>
        <v>42.307692307692307</v>
      </c>
      <c r="E55" s="24">
        <f t="shared" ref="E55:Q55" si="16">E54/E48*100</f>
        <v>60</v>
      </c>
      <c r="F55" s="24">
        <f t="shared" si="16"/>
        <v>46.341463414634148</v>
      </c>
      <c r="G55" s="24">
        <f t="shared" si="16"/>
        <v>46.341463414634148</v>
      </c>
      <c r="H55" s="24">
        <f t="shared" si="16"/>
        <v>52.777777777777779</v>
      </c>
      <c r="I55" s="24">
        <f t="shared" si="16"/>
        <v>34.042553191489361</v>
      </c>
      <c r="J55" s="24">
        <f t="shared" si="16"/>
        <v>31.007751937984494</v>
      </c>
      <c r="K55" s="24">
        <f t="shared" si="16"/>
        <v>35.820895522388057</v>
      </c>
      <c r="L55" s="24">
        <f t="shared" si="16"/>
        <v>45.977011494252871</v>
      </c>
      <c r="M55" s="24">
        <f t="shared" si="16"/>
        <v>28.787878787878789</v>
      </c>
      <c r="N55" s="24">
        <f t="shared" si="16"/>
        <v>37.254901960784316</v>
      </c>
      <c r="O55" s="24">
        <f t="shared" si="16"/>
        <v>42.561983471074385</v>
      </c>
      <c r="P55" s="24">
        <f t="shared" si="16"/>
        <v>45.132743362831853</v>
      </c>
      <c r="Q55" s="34">
        <f t="shared" si="16"/>
        <v>42.665525114155251</v>
      </c>
      <c r="S55" s="63"/>
      <c r="T55" s="63"/>
    </row>
    <row r="56" spans="1:20" ht="15.75">
      <c r="A56" s="82"/>
      <c r="B56" s="77" t="s">
        <v>40</v>
      </c>
      <c r="C56" s="3" t="s">
        <v>23</v>
      </c>
      <c r="D56" s="3">
        <v>7</v>
      </c>
      <c r="E56" s="3">
        <v>5</v>
      </c>
      <c r="F56" s="3">
        <v>9</v>
      </c>
      <c r="G56" s="3">
        <v>6</v>
      </c>
      <c r="H56" s="3">
        <v>2</v>
      </c>
      <c r="I56" s="3">
        <v>0</v>
      </c>
      <c r="J56" s="3">
        <v>28</v>
      </c>
      <c r="K56" s="3">
        <v>8</v>
      </c>
      <c r="L56" s="3">
        <v>1</v>
      </c>
      <c r="M56" s="3">
        <v>4</v>
      </c>
      <c r="N56" s="3">
        <v>3</v>
      </c>
      <c r="O56" s="3">
        <v>154</v>
      </c>
      <c r="P56" s="3">
        <v>6</v>
      </c>
      <c r="Q56" s="31">
        <f t="shared" si="9"/>
        <v>233</v>
      </c>
      <c r="S56" s="63"/>
      <c r="T56" s="63"/>
    </row>
    <row r="57" spans="1:20" ht="38.25">
      <c r="A57" s="78"/>
      <c r="B57" s="78"/>
      <c r="C57" s="16" t="s">
        <v>77</v>
      </c>
      <c r="D57" s="13">
        <v>6.73</v>
      </c>
      <c r="E57" s="13">
        <v>5</v>
      </c>
      <c r="F57" s="13">
        <v>7.4</v>
      </c>
      <c r="G57" s="13">
        <v>4.88</v>
      </c>
      <c r="H57" s="13">
        <v>5.56</v>
      </c>
      <c r="I57" s="13">
        <v>0</v>
      </c>
      <c r="J57" s="13">
        <v>22</v>
      </c>
      <c r="K57" s="13">
        <v>11.94</v>
      </c>
      <c r="L57" s="13">
        <v>0.26</v>
      </c>
      <c r="M57" s="13">
        <v>6.1</v>
      </c>
      <c r="N57" s="13">
        <v>21.57</v>
      </c>
      <c r="O57" s="13">
        <v>6.36</v>
      </c>
      <c r="P57" s="13">
        <v>5.4</v>
      </c>
      <c r="Q57" s="33">
        <v>6.73</v>
      </c>
      <c r="S57" s="63"/>
      <c r="T57" s="63"/>
    </row>
    <row r="58" spans="1:20" ht="74.25" customHeight="1">
      <c r="A58" s="77">
        <v>17</v>
      </c>
      <c r="B58" s="15" t="s">
        <v>76</v>
      </c>
      <c r="C58" s="92" t="s">
        <v>41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0</v>
      </c>
      <c r="P58" s="3"/>
      <c r="Q58" s="31">
        <f t="shared" si="9"/>
        <v>0</v>
      </c>
    </row>
    <row r="59" spans="1:20" ht="18" customHeight="1">
      <c r="A59" s="82"/>
      <c r="B59" s="4" t="s">
        <v>74</v>
      </c>
      <c r="C59" s="9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0</v>
      </c>
      <c r="P59" s="3"/>
      <c r="Q59" s="31">
        <f t="shared" si="9"/>
        <v>0</v>
      </c>
    </row>
    <row r="60" spans="1:20" ht="16.5" customHeight="1">
      <c r="A60" s="78"/>
      <c r="B60" s="4" t="s">
        <v>75</v>
      </c>
      <c r="C60" s="94"/>
      <c r="D60" s="3">
        <v>4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0</v>
      </c>
      <c r="P60" s="3"/>
      <c r="Q60" s="31">
        <f t="shared" si="9"/>
        <v>4</v>
      </c>
    </row>
    <row r="61" spans="1:20" ht="95.25" customHeight="1">
      <c r="A61" s="3">
        <v>18</v>
      </c>
      <c r="B61" s="14" t="s">
        <v>52</v>
      </c>
      <c r="C61" s="3" t="s">
        <v>23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>
        <v>0</v>
      </c>
      <c r="O61" s="3"/>
      <c r="P61" s="3"/>
      <c r="Q61" s="31">
        <f t="shared" si="9"/>
        <v>0</v>
      </c>
    </row>
    <row r="62" spans="1:20" ht="137.25" customHeight="1">
      <c r="A62" s="3">
        <v>19</v>
      </c>
      <c r="B62" s="14" t="s">
        <v>53</v>
      </c>
      <c r="C62" s="3" t="s">
        <v>23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1">
        <f t="shared" si="9"/>
        <v>0</v>
      </c>
    </row>
    <row r="63" spans="1:20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>
      <c r="A122"/>
      <c r="B122"/>
      <c r="C122"/>
      <c r="D122"/>
    </row>
    <row r="123" spans="1:17">
      <c r="A123"/>
      <c r="B123"/>
      <c r="C123"/>
      <c r="D123"/>
    </row>
    <row r="124" spans="1:17">
      <c r="A124"/>
      <c r="B124"/>
      <c r="C124"/>
      <c r="D124"/>
    </row>
    <row r="125" spans="1:17">
      <c r="A125"/>
      <c r="B125"/>
      <c r="C125"/>
      <c r="D125"/>
    </row>
    <row r="126" spans="1:17">
      <c r="A126"/>
      <c r="B126"/>
      <c r="C126"/>
      <c r="D126"/>
    </row>
    <row r="127" spans="1:17">
      <c r="A127"/>
      <c r="B127"/>
      <c r="C127"/>
      <c r="D127"/>
    </row>
    <row r="128" spans="1:17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</sheetData>
  <mergeCells count="27">
    <mergeCell ref="C58:C60"/>
    <mergeCell ref="A58:A60"/>
    <mergeCell ref="B11:B12"/>
    <mergeCell ref="B15:B16"/>
    <mergeCell ref="B17:B18"/>
    <mergeCell ref="A27:A29"/>
    <mergeCell ref="A24:A25"/>
    <mergeCell ref="A20:A23"/>
    <mergeCell ref="A36:A37"/>
    <mergeCell ref="B44:B45"/>
    <mergeCell ref="A48:A57"/>
    <mergeCell ref="A44:A47"/>
    <mergeCell ref="B46:B47"/>
    <mergeCell ref="B48:B49"/>
    <mergeCell ref="A19:Q19"/>
    <mergeCell ref="A1:Q1"/>
    <mergeCell ref="B50:B51"/>
    <mergeCell ref="B52:B53"/>
    <mergeCell ref="B54:B55"/>
    <mergeCell ref="B56:B57"/>
    <mergeCell ref="A2:J2"/>
    <mergeCell ref="A33:A35"/>
    <mergeCell ref="A31:A32"/>
    <mergeCell ref="B13:B14"/>
    <mergeCell ref="A8:Q8"/>
    <mergeCell ref="A43:Q43"/>
    <mergeCell ref="A5:Q5"/>
  </mergeCells>
  <pageMargins left="0.7" right="0.7" top="0.75" bottom="0.75" header="0.3" footer="0.3"/>
  <pageSetup paperSize="9" orientation="portrait" horizontalDpi="0" verticalDpi="0" r:id="rId1"/>
  <ignoredErrors>
    <ignoredError sqref="Q12 Q14 Q16 Q45 Q47 Q49 Q51 Q53 Q55" formula="1"/>
    <ignoredError sqref="L11:L1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H63"/>
  <sheetViews>
    <sheetView tabSelected="1" view="pageBreakPreview" zoomScale="118" zoomScaleNormal="90" zoomScaleSheetLayoutView="118" workbookViewId="0">
      <selection activeCell="E4" sqref="E4"/>
    </sheetView>
  </sheetViews>
  <sheetFormatPr defaultRowHeight="15"/>
  <cols>
    <col min="1" max="1" width="6.85546875" customWidth="1"/>
    <col min="2" max="2" width="25.140625" customWidth="1"/>
    <col min="3" max="3" width="17.7109375" customWidth="1"/>
    <col min="4" max="4" width="20" customWidth="1"/>
    <col min="5" max="5" width="21.140625" customWidth="1"/>
    <col min="6" max="6" width="27.28515625" customWidth="1"/>
  </cols>
  <sheetData>
    <row r="1" spans="1:8" ht="15.75">
      <c r="A1" s="99" t="s">
        <v>73</v>
      </c>
      <c r="B1" s="100"/>
      <c r="C1" s="100"/>
      <c r="D1" s="100"/>
      <c r="E1" s="100"/>
      <c r="F1" s="100"/>
      <c r="G1" s="10"/>
      <c r="H1" s="10"/>
    </row>
    <row r="2" spans="1:8" ht="15.75">
      <c r="A2" s="9"/>
      <c r="B2" s="9"/>
      <c r="C2" s="9"/>
      <c r="D2" s="9"/>
      <c r="E2" s="25"/>
      <c r="F2" s="26"/>
      <c r="G2" s="11"/>
      <c r="H2" s="11"/>
    </row>
    <row r="3" spans="1:8" ht="53.25" customHeight="1">
      <c r="A3" s="12" t="s">
        <v>5</v>
      </c>
      <c r="B3" s="12" t="s">
        <v>6</v>
      </c>
      <c r="C3" s="12" t="s">
        <v>7</v>
      </c>
      <c r="D3" s="12" t="s">
        <v>70</v>
      </c>
      <c r="E3" s="12" t="s">
        <v>87</v>
      </c>
      <c r="F3" s="12" t="s">
        <v>69</v>
      </c>
    </row>
    <row r="4" spans="1:8" ht="15.75">
      <c r="A4" s="6">
        <v>1</v>
      </c>
      <c r="B4" s="6">
        <v>2</v>
      </c>
      <c r="C4" s="6">
        <v>3</v>
      </c>
      <c r="D4" s="65">
        <v>4</v>
      </c>
      <c r="E4" s="5">
        <v>5</v>
      </c>
      <c r="F4" s="5">
        <v>6</v>
      </c>
    </row>
    <row r="5" spans="1:8" ht="15.75">
      <c r="A5" s="99" t="s">
        <v>0</v>
      </c>
      <c r="B5" s="100"/>
      <c r="C5" s="100"/>
      <c r="D5" s="100"/>
      <c r="E5" s="100"/>
      <c r="F5" s="101"/>
    </row>
    <row r="6" spans="1:8" ht="15.75">
      <c r="A6" s="3">
        <v>1</v>
      </c>
      <c r="B6" s="2" t="s">
        <v>42</v>
      </c>
      <c r="C6" s="3" t="s">
        <v>8</v>
      </c>
      <c r="D6" s="6">
        <v>4.09</v>
      </c>
      <c r="E6" s="3">
        <f>'показатель на 1 июля 22 года'!Q6</f>
        <v>4.09</v>
      </c>
      <c r="F6" s="39">
        <f>E6-D6</f>
        <v>0</v>
      </c>
    </row>
    <row r="7" spans="1:8" ht="31.5">
      <c r="A7" s="3">
        <v>2</v>
      </c>
      <c r="B7" s="2" t="s">
        <v>43</v>
      </c>
      <c r="C7" s="3" t="s">
        <v>9</v>
      </c>
      <c r="D7" s="6">
        <f>'показатель на 1.01.23года'!Q7</f>
        <v>7.2507559395248375E-3</v>
      </c>
      <c r="E7" s="3">
        <f>'показатель на 1 июля 22 года'!Q7</f>
        <v>7.8584352078239633E-3</v>
      </c>
      <c r="F7" s="40">
        <f>E7-D7</f>
        <v>6.0767926829912583E-4</v>
      </c>
    </row>
    <row r="8" spans="1:8" ht="15.75" customHeight="1">
      <c r="A8" s="102" t="s">
        <v>10</v>
      </c>
      <c r="B8" s="103"/>
      <c r="C8" s="103"/>
      <c r="D8" s="103"/>
      <c r="E8" s="103"/>
      <c r="F8" s="104"/>
    </row>
    <row r="9" spans="1:8" ht="15.75">
      <c r="A9" s="3">
        <v>3</v>
      </c>
      <c r="B9" s="2" t="s">
        <v>11</v>
      </c>
      <c r="C9" s="3" t="s">
        <v>12</v>
      </c>
      <c r="D9" s="6">
        <v>32.140999999999998</v>
      </c>
      <c r="E9" s="6">
        <f>'показатель на 1 июля 22 года'!Q9</f>
        <v>32.141000000000005</v>
      </c>
      <c r="F9" s="39">
        <f>E9-D9</f>
        <v>0</v>
      </c>
    </row>
    <row r="10" spans="1:8" ht="15.75">
      <c r="A10" s="3"/>
      <c r="B10" s="3" t="s">
        <v>13</v>
      </c>
      <c r="C10" s="3"/>
      <c r="D10" s="6"/>
      <c r="E10" s="3"/>
      <c r="F10" s="6"/>
    </row>
    <row r="11" spans="1:8" ht="15.75">
      <c r="A11" s="3"/>
      <c r="B11" s="77" t="s">
        <v>81</v>
      </c>
      <c r="C11" s="3" t="s">
        <v>15</v>
      </c>
      <c r="D11" s="6">
        <v>26.722999999999999</v>
      </c>
      <c r="E11" s="6">
        <f>'показатель на 1 июля 22 года'!Q11</f>
        <v>26.722999999999995</v>
      </c>
      <c r="F11" s="39">
        <f>E11-D11</f>
        <v>0</v>
      </c>
    </row>
    <row r="12" spans="1:8" ht="53.25" customHeight="1">
      <c r="A12" s="3"/>
      <c r="B12" s="78"/>
      <c r="C12" s="3" t="s">
        <v>78</v>
      </c>
      <c r="D12" s="39">
        <v>83.14</v>
      </c>
      <c r="E12" s="39">
        <f>'показатель на 1 июля 22 года'!Q12</f>
        <v>83.143026041504598</v>
      </c>
      <c r="F12" s="39"/>
    </row>
    <row r="13" spans="1:8" ht="15.75">
      <c r="A13" s="3"/>
      <c r="B13" s="77" t="s">
        <v>16</v>
      </c>
      <c r="C13" s="3" t="s">
        <v>17</v>
      </c>
      <c r="D13" s="39">
        <v>8.61</v>
      </c>
      <c r="E13" s="20">
        <f>'показатель на 1 июля 22 года'!Q13</f>
        <v>8.6140000000000008</v>
      </c>
      <c r="F13" s="39">
        <f>E13-D13</f>
        <v>4.0000000000013358E-3</v>
      </c>
    </row>
    <row r="14" spans="1:8" ht="54.75" customHeight="1">
      <c r="A14" s="3"/>
      <c r="B14" s="78"/>
      <c r="C14" s="3" t="s">
        <v>78</v>
      </c>
      <c r="D14" s="39">
        <v>26.8</v>
      </c>
      <c r="E14" s="39">
        <f>'показатель на 1 июля 22 года'!Q14</f>
        <v>26.800659593665412</v>
      </c>
      <c r="F14" s="39"/>
    </row>
    <row r="15" spans="1:8" ht="15.75">
      <c r="A15" s="3"/>
      <c r="B15" s="105" t="s">
        <v>18</v>
      </c>
      <c r="C15" s="41" t="s">
        <v>15</v>
      </c>
      <c r="D15" s="48">
        <v>14.853</v>
      </c>
      <c r="E15" s="41">
        <f>'показатель на 1 июля 22 года'!Q15</f>
        <v>14.853</v>
      </c>
      <c r="F15" s="49">
        <f>E15-D15</f>
        <v>0</v>
      </c>
    </row>
    <row r="16" spans="1:8" ht="53.25" customHeight="1">
      <c r="A16" s="3"/>
      <c r="B16" s="106"/>
      <c r="C16" s="41" t="s">
        <v>78</v>
      </c>
      <c r="D16" s="49">
        <v>46.21</v>
      </c>
      <c r="E16" s="49">
        <f>'показатель на 1 июля 22 года'!Q16</f>
        <v>46.212003360194139</v>
      </c>
      <c r="F16" s="49"/>
    </row>
    <row r="17" spans="1:6" ht="15.75">
      <c r="A17" s="3"/>
      <c r="B17" s="105" t="s">
        <v>19</v>
      </c>
      <c r="C17" s="41" t="s">
        <v>15</v>
      </c>
      <c r="D17" s="48">
        <v>3.2559999999999998</v>
      </c>
      <c r="E17" s="41">
        <f>'показатель на 1 июля 22 года'!Q17</f>
        <v>3.2560000000000002</v>
      </c>
      <c r="F17" s="49">
        <f>E17-D17</f>
        <v>0</v>
      </c>
    </row>
    <row r="18" spans="1:6" ht="54" customHeight="1">
      <c r="A18" s="3"/>
      <c r="B18" s="106"/>
      <c r="C18" s="41" t="s">
        <v>78</v>
      </c>
      <c r="D18" s="49">
        <v>10.130000000000001</v>
      </c>
      <c r="E18" s="50">
        <f>'показатель на 1 июля 22 года'!Q18</f>
        <v>10.130363087645062</v>
      </c>
      <c r="F18" s="49"/>
    </row>
    <row r="19" spans="1:6" ht="15.75" customHeight="1">
      <c r="A19" s="102" t="s">
        <v>1</v>
      </c>
      <c r="B19" s="103"/>
      <c r="C19" s="103"/>
      <c r="D19" s="103"/>
      <c r="E19" s="103"/>
      <c r="F19" s="104"/>
    </row>
    <row r="20" spans="1:6" ht="31.5">
      <c r="A20" s="77">
        <v>4</v>
      </c>
      <c r="B20" s="52" t="s">
        <v>20</v>
      </c>
      <c r="C20" s="53" t="s">
        <v>21</v>
      </c>
      <c r="D20" s="53">
        <v>1214</v>
      </c>
      <c r="E20" s="54">
        <f>'показатель на 1 июля 22 года'!Q20</f>
        <v>1214</v>
      </c>
      <c r="F20" s="55">
        <f>E20-D20</f>
        <v>0</v>
      </c>
    </row>
    <row r="21" spans="1:6" ht="31.5">
      <c r="A21" s="82"/>
      <c r="B21" s="53" t="s">
        <v>22</v>
      </c>
      <c r="C21" s="53" t="s">
        <v>23</v>
      </c>
      <c r="D21" s="53">
        <v>4237</v>
      </c>
      <c r="E21" s="54">
        <f>'показатель на 1 июля 22 года'!Q21</f>
        <v>4237</v>
      </c>
      <c r="F21" s="55">
        <f t="shared" ref="F21:F37" si="0">E21-D21</f>
        <v>0</v>
      </c>
    </row>
    <row r="22" spans="1:6" ht="15.75">
      <c r="A22" s="82"/>
      <c r="B22" s="53" t="s">
        <v>24</v>
      </c>
      <c r="C22" s="53" t="s">
        <v>23</v>
      </c>
      <c r="D22" s="53">
        <v>1287</v>
      </c>
      <c r="E22" s="54">
        <f>'показатель на 1 июля 22 года'!Q22</f>
        <v>1287</v>
      </c>
      <c r="F22" s="55">
        <f t="shared" si="0"/>
        <v>0</v>
      </c>
    </row>
    <row r="23" spans="1:6" ht="15.75">
      <c r="A23" s="78"/>
      <c r="B23" s="53" t="s">
        <v>25</v>
      </c>
      <c r="C23" s="53" t="s">
        <v>23</v>
      </c>
      <c r="D23" s="53">
        <v>230</v>
      </c>
      <c r="E23" s="54">
        <f>'показатель на 1 июля 22 года'!Q25</f>
        <v>230</v>
      </c>
      <c r="F23" s="55">
        <f t="shared" si="0"/>
        <v>0</v>
      </c>
    </row>
    <row r="24" spans="1:6" ht="47.25">
      <c r="A24" s="105">
        <v>5</v>
      </c>
      <c r="B24" s="51" t="s">
        <v>44</v>
      </c>
      <c r="C24" s="41" t="s">
        <v>21</v>
      </c>
      <c r="D24" s="41">
        <v>71</v>
      </c>
      <c r="E24" s="41">
        <f>'показатель на 1 июля 22 года'!Q24</f>
        <v>71</v>
      </c>
      <c r="F24" s="49">
        <f t="shared" si="0"/>
        <v>0</v>
      </c>
    </row>
    <row r="25" spans="1:6" ht="31.5">
      <c r="A25" s="106"/>
      <c r="B25" s="41" t="s">
        <v>26</v>
      </c>
      <c r="C25" s="41" t="s">
        <v>23</v>
      </c>
      <c r="D25" s="41">
        <v>230</v>
      </c>
      <c r="E25" s="41">
        <f>'показатель на 1 июля 22 года'!Q25</f>
        <v>230</v>
      </c>
      <c r="F25" s="49">
        <f t="shared" si="0"/>
        <v>0</v>
      </c>
    </row>
    <row r="26" spans="1:6" ht="15.75">
      <c r="A26" s="3">
        <v>6</v>
      </c>
      <c r="B26" s="2" t="s">
        <v>45</v>
      </c>
      <c r="C26" s="3" t="s">
        <v>21</v>
      </c>
      <c r="D26" s="3">
        <v>68</v>
      </c>
      <c r="E26" s="3">
        <f>'показатель на 1 июля 22 года'!Q26</f>
        <v>68</v>
      </c>
      <c r="F26" s="39">
        <f t="shared" si="0"/>
        <v>0</v>
      </c>
    </row>
    <row r="27" spans="1:6" ht="15.75">
      <c r="A27" s="77">
        <v>7</v>
      </c>
      <c r="B27" s="2" t="s">
        <v>27</v>
      </c>
      <c r="C27" s="3" t="s">
        <v>23</v>
      </c>
      <c r="D27" s="3">
        <v>111</v>
      </c>
      <c r="E27" s="3">
        <f>'показатель на 1 июля 22 года'!Q27</f>
        <v>111</v>
      </c>
      <c r="F27" s="39">
        <f t="shared" si="0"/>
        <v>0</v>
      </c>
    </row>
    <row r="28" spans="1:6" ht="47.25">
      <c r="A28" s="82"/>
      <c r="B28" s="3" t="s">
        <v>28</v>
      </c>
      <c r="C28" s="3" t="s">
        <v>23</v>
      </c>
      <c r="D28" s="3">
        <v>11</v>
      </c>
      <c r="E28" s="3">
        <f>'показатель на 1 июля 22 года'!Q28</f>
        <v>11</v>
      </c>
      <c r="F28" s="39">
        <f t="shared" si="0"/>
        <v>0</v>
      </c>
    </row>
    <row r="29" spans="1:6" ht="31.5">
      <c r="A29" s="78"/>
      <c r="B29" s="3" t="s">
        <v>29</v>
      </c>
      <c r="C29" s="3" t="s">
        <v>23</v>
      </c>
      <c r="D29" s="3">
        <v>11</v>
      </c>
      <c r="E29" s="3">
        <f>'показатель на 1 июля 22 года'!Q29</f>
        <v>11</v>
      </c>
      <c r="F29" s="39">
        <f t="shared" si="0"/>
        <v>0</v>
      </c>
    </row>
    <row r="30" spans="1:6" ht="31.5">
      <c r="A30" s="3">
        <v>8</v>
      </c>
      <c r="B30" s="2" t="s">
        <v>46</v>
      </c>
      <c r="C30" s="3" t="s">
        <v>23</v>
      </c>
      <c r="D30" s="3">
        <v>611</v>
      </c>
      <c r="E30" s="3">
        <f>'показатель на 1 июля 22 года'!Q30</f>
        <v>611</v>
      </c>
      <c r="F30" s="39">
        <f t="shared" si="0"/>
        <v>0</v>
      </c>
    </row>
    <row r="31" spans="1:6" ht="47.25">
      <c r="A31" s="97">
        <v>9</v>
      </c>
      <c r="B31" s="56" t="s">
        <v>47</v>
      </c>
      <c r="C31" s="57" t="s">
        <v>21</v>
      </c>
      <c r="D31" s="57">
        <f>'показатель на 1 июля 22 года'!Q31</f>
        <v>0</v>
      </c>
      <c r="E31" s="57">
        <f>'показатель 2020'!Q31</f>
        <v>0</v>
      </c>
      <c r="F31" s="58">
        <f t="shared" si="0"/>
        <v>0</v>
      </c>
    </row>
    <row r="32" spans="1:6" ht="15.75">
      <c r="A32" s="98"/>
      <c r="B32" s="57" t="s">
        <v>27</v>
      </c>
      <c r="C32" s="57" t="s">
        <v>23</v>
      </c>
      <c r="D32" s="57">
        <f>'показатель на 1 июля 22 года'!Q32</f>
        <v>0</v>
      </c>
      <c r="E32" s="57">
        <f>'показатель 2020'!Q32</f>
        <v>0</v>
      </c>
      <c r="F32" s="58">
        <f t="shared" si="0"/>
        <v>0</v>
      </c>
    </row>
    <row r="33" spans="1:6" ht="47.25">
      <c r="A33" s="97">
        <v>10</v>
      </c>
      <c r="B33" s="56" t="s">
        <v>48</v>
      </c>
      <c r="C33" s="57" t="s">
        <v>21</v>
      </c>
      <c r="D33" s="57">
        <v>129</v>
      </c>
      <c r="E33" s="57">
        <f>'показатель на 1 июля 22 года'!Q33</f>
        <v>129</v>
      </c>
      <c r="F33" s="58">
        <f t="shared" si="0"/>
        <v>0</v>
      </c>
    </row>
    <row r="34" spans="1:6" ht="15.75">
      <c r="A34" s="107"/>
      <c r="B34" s="57" t="s">
        <v>27</v>
      </c>
      <c r="C34" s="57" t="s">
        <v>23</v>
      </c>
      <c r="D34" s="57">
        <v>202</v>
      </c>
      <c r="E34" s="57">
        <f>'показатель на 1 июля 22 года'!Q34</f>
        <v>202</v>
      </c>
      <c r="F34" s="58">
        <f t="shared" si="0"/>
        <v>0</v>
      </c>
    </row>
    <row r="35" spans="1:6" ht="63">
      <c r="A35" s="98"/>
      <c r="B35" s="57" t="s">
        <v>30</v>
      </c>
      <c r="C35" s="57" t="s">
        <v>23</v>
      </c>
      <c r="D35" s="57">
        <f>'показатель 2021'!Q35</f>
        <v>19</v>
      </c>
      <c r="E35" s="57">
        <f>'показатель на 1 июля 22 года'!Q35</f>
        <v>19</v>
      </c>
      <c r="F35" s="58">
        <f t="shared" si="0"/>
        <v>0</v>
      </c>
    </row>
    <row r="36" spans="1:6" ht="47.25">
      <c r="A36" s="97">
        <v>11</v>
      </c>
      <c r="B36" s="56" t="s">
        <v>49</v>
      </c>
      <c r="C36" s="57" t="s">
        <v>21</v>
      </c>
      <c r="D36" s="57">
        <v>40</v>
      </c>
      <c r="E36" s="57">
        <f>'показатель на 1 июля 22 года'!Q36</f>
        <v>40</v>
      </c>
      <c r="F36" s="58">
        <f t="shared" si="0"/>
        <v>0</v>
      </c>
    </row>
    <row r="37" spans="1:6" ht="15.75">
      <c r="A37" s="98"/>
      <c r="B37" s="57" t="s">
        <v>27</v>
      </c>
      <c r="C37" s="57" t="s">
        <v>23</v>
      </c>
      <c r="D37" s="57">
        <v>104</v>
      </c>
      <c r="E37" s="57">
        <f>'показатель на 1 июля 22 года'!Q37</f>
        <v>104</v>
      </c>
      <c r="F37" s="58">
        <f t="shared" si="0"/>
        <v>0</v>
      </c>
    </row>
    <row r="38" spans="1:6" ht="31.5">
      <c r="A38" s="3">
        <v>12</v>
      </c>
      <c r="B38" s="2" t="s">
        <v>50</v>
      </c>
      <c r="C38" s="3" t="s">
        <v>31</v>
      </c>
      <c r="D38" s="3"/>
      <c r="E38" s="3"/>
      <c r="F38" s="6"/>
    </row>
    <row r="39" spans="1:6" ht="15.75">
      <c r="A39" s="3"/>
      <c r="B39" s="3" t="s">
        <v>32</v>
      </c>
      <c r="C39" s="3" t="s">
        <v>23</v>
      </c>
      <c r="D39" s="3"/>
      <c r="E39" s="3"/>
      <c r="F39" s="6"/>
    </row>
    <row r="40" spans="1:6" ht="31.5">
      <c r="A40" s="3"/>
      <c r="B40" s="3" t="s">
        <v>33</v>
      </c>
      <c r="C40" s="3" t="s">
        <v>23</v>
      </c>
      <c r="D40" s="3"/>
      <c r="E40" s="3"/>
      <c r="F40" s="6"/>
    </row>
    <row r="41" spans="1:6" ht="37.5" customHeight="1">
      <c r="A41" s="3">
        <v>13</v>
      </c>
      <c r="B41" s="2" t="s">
        <v>51</v>
      </c>
      <c r="C41" s="3" t="s">
        <v>23</v>
      </c>
      <c r="D41" s="3"/>
      <c r="E41" s="3"/>
      <c r="F41" s="6"/>
    </row>
    <row r="42" spans="1:6" ht="31.5">
      <c r="A42" s="3">
        <v>14</v>
      </c>
      <c r="B42" s="2" t="s">
        <v>34</v>
      </c>
      <c r="C42" s="3" t="s">
        <v>23</v>
      </c>
      <c r="D42" s="3"/>
      <c r="E42" s="3"/>
      <c r="F42" s="6"/>
    </row>
    <row r="43" spans="1:6" ht="15.75" customHeight="1">
      <c r="A43" s="102" t="s">
        <v>2</v>
      </c>
      <c r="B43" s="103"/>
      <c r="C43" s="103"/>
      <c r="D43" s="103"/>
      <c r="E43" s="103"/>
      <c r="F43" s="104"/>
    </row>
    <row r="44" spans="1:6" ht="15.75">
      <c r="A44" s="97">
        <v>15</v>
      </c>
      <c r="B44" s="108" t="s">
        <v>35</v>
      </c>
      <c r="C44" s="57" t="s">
        <v>23</v>
      </c>
      <c r="D44" s="59">
        <v>3060</v>
      </c>
      <c r="E44" s="57">
        <f>'показатель на 1 июля 22 года'!Q44</f>
        <v>3060</v>
      </c>
      <c r="F44" s="58">
        <f t="shared" ref="F44:F62" si="1">E44-D44</f>
        <v>0</v>
      </c>
    </row>
    <row r="45" spans="1:6" ht="51.75" customHeight="1">
      <c r="A45" s="107"/>
      <c r="B45" s="109"/>
      <c r="C45" s="57" t="s">
        <v>78</v>
      </c>
      <c r="D45" s="58">
        <v>9.52</v>
      </c>
      <c r="E45" s="60">
        <f>'показатель на 1 июля 22 года'!Q45</f>
        <v>9.5205500762266251</v>
      </c>
      <c r="F45" s="61"/>
    </row>
    <row r="46" spans="1:6" ht="15.75">
      <c r="A46" s="107"/>
      <c r="B46" s="97" t="s">
        <v>36</v>
      </c>
      <c r="C46" s="57" t="s">
        <v>23</v>
      </c>
      <c r="D46" s="59">
        <v>660</v>
      </c>
      <c r="E46" s="57">
        <f>'показатель на 1 июля 22 года'!Q46</f>
        <v>660</v>
      </c>
      <c r="F46" s="58">
        <f t="shared" si="1"/>
        <v>0</v>
      </c>
    </row>
    <row r="47" spans="1:6" ht="52.5" customHeight="1">
      <c r="A47" s="98"/>
      <c r="B47" s="98"/>
      <c r="C47" s="57" t="s">
        <v>78</v>
      </c>
      <c r="D47" s="58">
        <v>2</v>
      </c>
      <c r="E47" s="62">
        <f>'показатель на 1 июля 22 года'!Q47</f>
        <v>2.0534519772253503</v>
      </c>
      <c r="F47" s="61"/>
    </row>
    <row r="48" spans="1:6" ht="15.75">
      <c r="A48" s="77">
        <v>16</v>
      </c>
      <c r="B48" s="95" t="s">
        <v>54</v>
      </c>
      <c r="C48" s="3" t="s">
        <v>23</v>
      </c>
      <c r="D48" s="73">
        <v>3504</v>
      </c>
      <c r="E48" s="3">
        <f>'показатель на 1 июля 22 года'!Q48</f>
        <v>3504</v>
      </c>
      <c r="F48" s="39">
        <f t="shared" si="1"/>
        <v>0</v>
      </c>
    </row>
    <row r="49" spans="1:6" ht="60.75" customHeight="1">
      <c r="A49" s="82"/>
      <c r="B49" s="78"/>
      <c r="C49" s="3" t="s">
        <v>78</v>
      </c>
      <c r="D49" s="39">
        <v>10.9</v>
      </c>
      <c r="E49" s="20">
        <f>'показатель на 1 июля 22 года'!Q49</f>
        <v>10.901963224541861</v>
      </c>
      <c r="F49" s="27"/>
    </row>
    <row r="50" spans="1:6" ht="15.75">
      <c r="A50" s="82"/>
      <c r="B50" s="77" t="s">
        <v>37</v>
      </c>
      <c r="C50" s="3" t="s">
        <v>23</v>
      </c>
      <c r="D50" s="22">
        <v>407</v>
      </c>
      <c r="E50" s="3">
        <f>'показатель на 1 июля 22 года'!Q50</f>
        <v>407</v>
      </c>
      <c r="F50" s="39">
        <f t="shared" si="1"/>
        <v>0</v>
      </c>
    </row>
    <row r="51" spans="1:6" ht="56.25" customHeight="1">
      <c r="A51" s="82"/>
      <c r="B51" s="78"/>
      <c r="C51" s="3" t="s">
        <v>78</v>
      </c>
      <c r="D51" s="39">
        <v>11.62</v>
      </c>
      <c r="E51" s="20">
        <f>'показатель на 1 июля 22 года'!Q51</f>
        <v>11.615296803652967</v>
      </c>
      <c r="F51" s="27"/>
    </row>
    <row r="52" spans="1:6" ht="15.75">
      <c r="A52" s="82"/>
      <c r="B52" s="77" t="s">
        <v>38</v>
      </c>
      <c r="C52" s="3" t="s">
        <v>23</v>
      </c>
      <c r="D52" s="6">
        <v>1369</v>
      </c>
      <c r="E52" s="3">
        <f>'показатель на 1 июля 22 года'!Q52</f>
        <v>1369</v>
      </c>
      <c r="F52" s="39">
        <f t="shared" si="1"/>
        <v>0</v>
      </c>
    </row>
    <row r="53" spans="1:6" ht="54" customHeight="1">
      <c r="A53" s="82"/>
      <c r="B53" s="78"/>
      <c r="C53" s="3" t="s">
        <v>78</v>
      </c>
      <c r="D53" s="39">
        <v>39.07</v>
      </c>
      <c r="E53" s="20">
        <f>'показатель на 1 июля 22 года'!Q53</f>
        <v>39.06963470319635</v>
      </c>
      <c r="F53" s="6"/>
    </row>
    <row r="54" spans="1:6" ht="15.75">
      <c r="A54" s="82"/>
      <c r="B54" s="77" t="s">
        <v>39</v>
      </c>
      <c r="C54" s="3" t="s">
        <v>23</v>
      </c>
      <c r="D54" s="6">
        <v>1495</v>
      </c>
      <c r="E54" s="3">
        <f>'показатель на 1 июля 22 года'!Q54</f>
        <v>1495</v>
      </c>
      <c r="F54" s="39">
        <f t="shared" si="1"/>
        <v>0</v>
      </c>
    </row>
    <row r="55" spans="1:6" ht="56.25" customHeight="1">
      <c r="A55" s="82"/>
      <c r="B55" s="78"/>
      <c r="C55" s="3" t="s">
        <v>78</v>
      </c>
      <c r="D55" s="39">
        <v>42.67</v>
      </c>
      <c r="E55" s="20">
        <f>'показатель на 1 июля 22 года'!Q55</f>
        <v>42.665525114155251</v>
      </c>
      <c r="F55" s="6"/>
    </row>
    <row r="56" spans="1:6" ht="15.75">
      <c r="A56" s="82"/>
      <c r="B56" s="77" t="s">
        <v>72</v>
      </c>
      <c r="C56" s="3" t="s">
        <v>23</v>
      </c>
      <c r="D56" s="6">
        <v>233</v>
      </c>
      <c r="E56" s="3">
        <f>'показатель на 1 июля 22 года'!Q56</f>
        <v>233</v>
      </c>
      <c r="F56" s="39">
        <f t="shared" si="1"/>
        <v>0</v>
      </c>
    </row>
    <row r="57" spans="1:6" ht="56.25" customHeight="1">
      <c r="A57" s="78"/>
      <c r="B57" s="78"/>
      <c r="C57" s="3" t="s">
        <v>78</v>
      </c>
      <c r="D57" s="39">
        <v>6.73</v>
      </c>
      <c r="E57" s="20">
        <f>'показатель на 1 июля 22 года'!Q57</f>
        <v>6.73</v>
      </c>
      <c r="F57" s="6"/>
    </row>
    <row r="58" spans="1:6" ht="68.25" customHeight="1">
      <c r="A58" s="77">
        <v>17</v>
      </c>
      <c r="B58" s="110" t="s">
        <v>79</v>
      </c>
      <c r="C58" s="77" t="s">
        <v>41</v>
      </c>
      <c r="D58" s="6">
        <f>'показатель 2020'!Q58</f>
        <v>0</v>
      </c>
      <c r="E58" s="3">
        <f>'показатель на 1 июля 22 года'!Q58</f>
        <v>0</v>
      </c>
      <c r="F58" s="39">
        <f t="shared" si="1"/>
        <v>0</v>
      </c>
    </row>
    <row r="59" spans="1:6" ht="21.75" customHeight="1">
      <c r="A59" s="82"/>
      <c r="B59" s="111"/>
      <c r="C59" s="82"/>
      <c r="D59" s="6">
        <f>'показатель 2021'!Q59</f>
        <v>0</v>
      </c>
      <c r="E59" s="3">
        <f>'показатель на 1 июля 22 года'!Q59</f>
        <v>0</v>
      </c>
      <c r="F59" s="39">
        <f t="shared" si="1"/>
        <v>0</v>
      </c>
    </row>
    <row r="60" spans="1:6" ht="21.75" customHeight="1">
      <c r="A60" s="78"/>
      <c r="B60" s="112"/>
      <c r="C60" s="78"/>
      <c r="D60" s="6">
        <f>'показатель 2021'!Q60</f>
        <v>4</v>
      </c>
      <c r="E60" s="3">
        <f>'показатель на 1 июля 22 года'!Q60</f>
        <v>4</v>
      </c>
      <c r="F60" s="39">
        <f t="shared" si="1"/>
        <v>0</v>
      </c>
    </row>
    <row r="61" spans="1:6" ht="96.75" customHeight="1">
      <c r="A61" s="3">
        <v>18</v>
      </c>
      <c r="B61" s="2" t="s">
        <v>52</v>
      </c>
      <c r="C61" s="3" t="s">
        <v>23</v>
      </c>
      <c r="D61" s="6">
        <v>0</v>
      </c>
      <c r="E61" s="3">
        <f>'показатель на 1 июля 22 года'!Q61</f>
        <v>0</v>
      </c>
      <c r="F61" s="39">
        <f t="shared" si="1"/>
        <v>0</v>
      </c>
    </row>
    <row r="62" spans="1:6" ht="158.25" customHeight="1">
      <c r="A62" s="3">
        <v>19</v>
      </c>
      <c r="B62" s="2" t="s">
        <v>53</v>
      </c>
      <c r="C62" s="3" t="s">
        <v>23</v>
      </c>
      <c r="D62" s="6">
        <f>'показатель 2021'!Q62</f>
        <v>0</v>
      </c>
      <c r="E62" s="3">
        <f>'показатель на 1 июля 22 года'!Q62</f>
        <v>0</v>
      </c>
      <c r="F62" s="39">
        <f t="shared" si="1"/>
        <v>0</v>
      </c>
    </row>
    <row r="63" spans="1:6">
      <c r="E63" t="s">
        <v>84</v>
      </c>
    </row>
  </sheetData>
  <mergeCells count="27">
    <mergeCell ref="A58:A60"/>
    <mergeCell ref="B58:B60"/>
    <mergeCell ref="C58:C60"/>
    <mergeCell ref="A48:A57"/>
    <mergeCell ref="B48:B49"/>
    <mergeCell ref="B50:B51"/>
    <mergeCell ref="B52:B53"/>
    <mergeCell ref="B54:B55"/>
    <mergeCell ref="B56:B57"/>
    <mergeCell ref="A33:A35"/>
    <mergeCell ref="A36:A37"/>
    <mergeCell ref="A43:F43"/>
    <mergeCell ref="A44:A47"/>
    <mergeCell ref="B44:B45"/>
    <mergeCell ref="B46:B47"/>
    <mergeCell ref="A31:A32"/>
    <mergeCell ref="A1:F1"/>
    <mergeCell ref="A5:F5"/>
    <mergeCell ref="A8:F8"/>
    <mergeCell ref="B11:B12"/>
    <mergeCell ref="B13:B14"/>
    <mergeCell ref="B15:B16"/>
    <mergeCell ref="B17:B18"/>
    <mergeCell ref="A19:F19"/>
    <mergeCell ref="A20:A23"/>
    <mergeCell ref="A24:A25"/>
    <mergeCell ref="A27:A2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24" max="5" man="1"/>
    <brk id="4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T163"/>
  <sheetViews>
    <sheetView zoomScale="90" zoomScaleNormal="90" workbookViewId="0">
      <pane xSplit="3" ySplit="3" topLeftCell="D42" activePane="bottomRight" state="frozen"/>
      <selection pane="topRight" activeCell="D1" sqref="D1"/>
      <selection pane="bottomLeft" activeCell="A4" sqref="A4"/>
      <selection pane="bottomRight" activeCell="Q47" sqref="Q47"/>
    </sheetView>
  </sheetViews>
  <sheetFormatPr defaultRowHeight="15"/>
  <cols>
    <col min="1" max="1" width="4.140625" style="1" customWidth="1"/>
    <col min="2" max="2" width="23.42578125" style="1" customWidth="1"/>
    <col min="3" max="3" width="14.140625" style="1" customWidth="1"/>
    <col min="4" max="4" width="10.7109375" style="1" customWidth="1"/>
    <col min="5" max="5" width="9.85546875" customWidth="1"/>
    <col min="6" max="6" width="9.5703125" customWidth="1"/>
    <col min="7" max="7" width="9.28515625" customWidth="1"/>
    <col min="8" max="8" width="10" customWidth="1"/>
    <col min="9" max="10" width="10.140625" customWidth="1"/>
    <col min="11" max="11" width="9.7109375" customWidth="1"/>
    <col min="12" max="13" width="9.42578125" customWidth="1"/>
    <col min="14" max="14" width="9.85546875" customWidth="1"/>
    <col min="15" max="15" width="9.28515625" customWidth="1"/>
    <col min="16" max="16" width="9.140625" customWidth="1"/>
    <col min="17" max="17" width="10.140625" customWidth="1"/>
  </cols>
  <sheetData>
    <row r="1" spans="1:20" ht="15.75">
      <c r="A1" s="74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0" ht="15.75">
      <c r="A2" s="79" t="s">
        <v>4</v>
      </c>
      <c r="B2" s="80"/>
      <c r="C2" s="80"/>
      <c r="D2" s="80"/>
      <c r="E2" s="80"/>
      <c r="F2" s="80"/>
      <c r="G2" s="80"/>
      <c r="H2" s="80"/>
      <c r="I2" s="80"/>
      <c r="J2" s="81"/>
      <c r="K2" s="6"/>
      <c r="L2" s="6"/>
      <c r="M2" s="6"/>
      <c r="N2" s="6"/>
      <c r="O2" s="6"/>
      <c r="P2" s="6"/>
      <c r="Q2" s="6"/>
    </row>
    <row r="3" spans="1:20" ht="99.75" customHeight="1">
      <c r="A3" s="2" t="s">
        <v>5</v>
      </c>
      <c r="B3" s="2" t="s">
        <v>6</v>
      </c>
      <c r="C3" s="2" t="s">
        <v>7</v>
      </c>
      <c r="D3" s="69" t="s">
        <v>68</v>
      </c>
      <c r="E3" s="70" t="s">
        <v>55</v>
      </c>
      <c r="F3" s="70" t="s">
        <v>56</v>
      </c>
      <c r="G3" s="38" t="s">
        <v>57</v>
      </c>
      <c r="H3" s="70" t="s">
        <v>58</v>
      </c>
      <c r="I3" s="67" t="s">
        <v>59</v>
      </c>
      <c r="J3" s="70" t="s">
        <v>60</v>
      </c>
      <c r="K3" s="38" t="s">
        <v>61</v>
      </c>
      <c r="L3" s="72" t="s">
        <v>62</v>
      </c>
      <c r="M3" s="70" t="s">
        <v>63</v>
      </c>
      <c r="N3" s="70" t="s">
        <v>64</v>
      </c>
      <c r="O3" s="70" t="s">
        <v>65</v>
      </c>
      <c r="P3" s="70" t="s">
        <v>66</v>
      </c>
      <c r="Q3" s="28" t="s">
        <v>67</v>
      </c>
    </row>
    <row r="4" spans="1:20" ht="15.7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28">
        <v>17</v>
      </c>
    </row>
    <row r="5" spans="1:20" ht="15.75">
      <c r="A5" s="89" t="s">
        <v>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20" ht="18" customHeight="1">
      <c r="A6" s="3">
        <v>1</v>
      </c>
      <c r="B6" s="2" t="s">
        <v>42</v>
      </c>
      <c r="C6" s="3" t="s">
        <v>8</v>
      </c>
      <c r="D6" s="18">
        <v>0.56000000000000005</v>
      </c>
      <c r="E6" s="18">
        <v>0.56000000000000005</v>
      </c>
      <c r="F6" s="18">
        <v>0.21</v>
      </c>
      <c r="G6" s="18">
        <v>0.52</v>
      </c>
      <c r="H6" s="18">
        <v>0.32</v>
      </c>
      <c r="I6" s="18">
        <v>0.17</v>
      </c>
      <c r="J6" s="19">
        <v>0.39</v>
      </c>
      <c r="K6" s="18">
        <v>0.77</v>
      </c>
      <c r="L6" s="18">
        <v>0.31</v>
      </c>
      <c r="M6" s="18">
        <v>0.26</v>
      </c>
      <c r="N6" s="18">
        <v>0.21</v>
      </c>
      <c r="O6" s="18">
        <v>0.04</v>
      </c>
      <c r="P6" s="18">
        <v>0.31</v>
      </c>
      <c r="Q6" s="29">
        <f>SUM(D6:P6)</f>
        <v>4.63</v>
      </c>
      <c r="T6" t="s">
        <v>86</v>
      </c>
    </row>
    <row r="7" spans="1:20" ht="32.25" customHeight="1">
      <c r="A7" s="3">
        <v>2</v>
      </c>
      <c r="B7" s="2" t="s">
        <v>43</v>
      </c>
      <c r="C7" s="3" t="s">
        <v>9</v>
      </c>
      <c r="D7" s="23">
        <f t="shared" ref="D7:G7" si="0">(D9/D6)/1000</f>
        <v>1.9410714285714283E-3</v>
      </c>
      <c r="E7" s="23">
        <f t="shared" si="0"/>
        <v>1.8214285714285715E-3</v>
      </c>
      <c r="F7" s="23">
        <f t="shared" si="0"/>
        <v>7.8095238095238096E-3</v>
      </c>
      <c r="G7" s="23">
        <f t="shared" si="0"/>
        <v>8.8461538461538456E-3</v>
      </c>
      <c r="H7" s="23">
        <f>(H9/H6)/1000</f>
        <v>3.4375E-3</v>
      </c>
      <c r="I7" s="23">
        <f t="shared" ref="I7:Q7" si="1">(I9/I6)/1000</f>
        <v>5.9352941176470586E-3</v>
      </c>
      <c r="J7" s="23">
        <f t="shared" si="1"/>
        <v>3.3333333333333335E-3</v>
      </c>
      <c r="K7" s="23">
        <f>(K9/K6)/1000</f>
        <v>2.0506493506493506E-3</v>
      </c>
      <c r="L7" s="23">
        <f t="shared" si="1"/>
        <v>2.6774193548387095E-3</v>
      </c>
      <c r="M7" s="23">
        <f t="shared" si="1"/>
        <v>2.7153846153846152E-3</v>
      </c>
      <c r="N7" s="23">
        <f t="shared" si="1"/>
        <v>4.4761904761904765E-3</v>
      </c>
      <c r="O7" s="23">
        <f t="shared" si="1"/>
        <v>0.41749999999999998</v>
      </c>
      <c r="P7" s="23">
        <f t="shared" si="1"/>
        <v>3.4193548387096775E-3</v>
      </c>
      <c r="Q7" s="30">
        <f t="shared" si="1"/>
        <v>7.2507559395248375E-3</v>
      </c>
    </row>
    <row r="8" spans="1:20" ht="15.75" customHeight="1">
      <c r="A8" s="83" t="s">
        <v>10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20" ht="30.75" customHeight="1">
      <c r="A9" s="3">
        <v>3</v>
      </c>
      <c r="B9" s="2" t="s">
        <v>11</v>
      </c>
      <c r="C9" s="3" t="s">
        <v>12</v>
      </c>
      <c r="D9" s="3">
        <v>1.087</v>
      </c>
      <c r="E9" s="3">
        <v>1.02</v>
      </c>
      <c r="F9" s="3">
        <v>1.64</v>
      </c>
      <c r="G9" s="3">
        <v>4.5999999999999996</v>
      </c>
      <c r="H9" s="3">
        <v>1.1000000000000001</v>
      </c>
      <c r="I9" s="3">
        <v>1.0089999999999999</v>
      </c>
      <c r="J9" s="3">
        <v>1.3</v>
      </c>
      <c r="K9" s="3">
        <v>1.579</v>
      </c>
      <c r="L9" s="3">
        <v>0.83</v>
      </c>
      <c r="M9" s="22">
        <v>0.70599999999999996</v>
      </c>
      <c r="N9" s="22">
        <v>0.94</v>
      </c>
      <c r="O9" s="22">
        <v>16.7</v>
      </c>
      <c r="P9" s="22">
        <v>1.06</v>
      </c>
      <c r="Q9" s="31">
        <f>SUM(D9:P9)</f>
        <v>33.570999999999998</v>
      </c>
    </row>
    <row r="10" spans="1:20" ht="15.75">
      <c r="A10" s="3"/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1"/>
    </row>
    <row r="11" spans="1:20" ht="15.75">
      <c r="A11" s="3"/>
      <c r="B11" s="77" t="s">
        <v>14</v>
      </c>
      <c r="C11" s="3" t="s">
        <v>15</v>
      </c>
      <c r="D11" s="13">
        <f>D13+D15+D17</f>
        <v>1.087</v>
      </c>
      <c r="E11" s="13">
        <f t="shared" ref="E11:Q11" si="2">E13+E15+E17</f>
        <v>1.02</v>
      </c>
      <c r="F11" s="13">
        <f t="shared" si="2"/>
        <v>1.6400000000000001</v>
      </c>
      <c r="G11" s="13">
        <f t="shared" si="2"/>
        <v>4.5999999999999996</v>
      </c>
      <c r="H11" s="13">
        <f t="shared" si="2"/>
        <v>1.0999999999999999</v>
      </c>
      <c r="I11" s="13">
        <f t="shared" si="2"/>
        <v>1.0089999999999999</v>
      </c>
      <c r="J11" s="13">
        <f t="shared" si="2"/>
        <v>1.3</v>
      </c>
      <c r="K11" s="13">
        <f t="shared" si="2"/>
        <v>1.5789999999999997</v>
      </c>
      <c r="L11" s="13">
        <f t="shared" si="2"/>
        <v>0.83000000000000007</v>
      </c>
      <c r="M11" s="13">
        <f t="shared" si="2"/>
        <v>0.70599999999999996</v>
      </c>
      <c r="N11" s="13">
        <f t="shared" si="2"/>
        <v>0.94</v>
      </c>
      <c r="O11" s="13">
        <f t="shared" si="2"/>
        <v>16.7</v>
      </c>
      <c r="P11" s="13">
        <f t="shared" si="2"/>
        <v>1.06</v>
      </c>
      <c r="Q11" s="33">
        <f t="shared" si="2"/>
        <v>33.570999999999998</v>
      </c>
    </row>
    <row r="12" spans="1:20" ht="38.25">
      <c r="A12" s="3"/>
      <c r="B12" s="78"/>
      <c r="C12" s="16" t="s">
        <v>78</v>
      </c>
      <c r="D12" s="13">
        <f>D11/D9*100</f>
        <v>100</v>
      </c>
      <c r="E12" s="13">
        <f t="shared" ref="E12:Q12" si="3">E11/E9*100</f>
        <v>100</v>
      </c>
      <c r="F12" s="13">
        <f t="shared" si="3"/>
        <v>100.00000000000003</v>
      </c>
      <c r="G12" s="13">
        <f t="shared" si="3"/>
        <v>100</v>
      </c>
      <c r="H12" s="13">
        <f t="shared" si="3"/>
        <v>99.999999999999972</v>
      </c>
      <c r="I12" s="13">
        <f t="shared" si="3"/>
        <v>100</v>
      </c>
      <c r="J12" s="13">
        <f t="shared" si="3"/>
        <v>100</v>
      </c>
      <c r="K12" s="13">
        <f t="shared" si="3"/>
        <v>99.999999999999986</v>
      </c>
      <c r="L12" s="13">
        <f>L11/L9*100</f>
        <v>100.00000000000003</v>
      </c>
      <c r="M12" s="13">
        <f t="shared" si="3"/>
        <v>100</v>
      </c>
      <c r="N12" s="13">
        <f t="shared" si="3"/>
        <v>100</v>
      </c>
      <c r="O12" s="13">
        <f t="shared" si="3"/>
        <v>100</v>
      </c>
      <c r="P12" s="13">
        <f t="shared" si="3"/>
        <v>100</v>
      </c>
      <c r="Q12" s="33">
        <f t="shared" si="3"/>
        <v>100</v>
      </c>
    </row>
    <row r="13" spans="1:20" ht="30" customHeight="1">
      <c r="A13" s="3"/>
      <c r="B13" s="77" t="s">
        <v>16</v>
      </c>
      <c r="C13" s="3" t="s">
        <v>17</v>
      </c>
      <c r="D13" s="3">
        <v>0.23699999999999999</v>
      </c>
      <c r="E13" s="3">
        <v>0.27</v>
      </c>
      <c r="F13" s="3">
        <v>0.51</v>
      </c>
      <c r="G13" s="3">
        <v>1.7</v>
      </c>
      <c r="H13" s="3">
        <v>0.22</v>
      </c>
      <c r="I13" s="3">
        <v>0.19700000000000001</v>
      </c>
      <c r="J13" s="3">
        <v>0.34</v>
      </c>
      <c r="K13" s="3">
        <v>0.23499999999999999</v>
      </c>
      <c r="L13" s="3">
        <v>0.28999999999999998</v>
      </c>
      <c r="M13" s="18">
        <v>0.193</v>
      </c>
      <c r="N13" s="3">
        <v>0.26</v>
      </c>
      <c r="O13" s="3">
        <v>5.3</v>
      </c>
      <c r="P13" s="3">
        <v>0.22</v>
      </c>
      <c r="Q13" s="43">
        <f t="shared" ref="Q13:Q17" si="4">SUM(D13:P13)</f>
        <v>9.9719999999999995</v>
      </c>
    </row>
    <row r="14" spans="1:20" ht="38.25">
      <c r="A14" s="3"/>
      <c r="B14" s="78"/>
      <c r="C14" s="16" t="s">
        <v>78</v>
      </c>
      <c r="D14" s="24">
        <f>D13/D9*100</f>
        <v>21.803127874885003</v>
      </c>
      <c r="E14" s="24">
        <f t="shared" ref="E14:Q14" si="5">E13/E9*100</f>
        <v>26.47058823529412</v>
      </c>
      <c r="F14" s="24">
        <f t="shared" si="5"/>
        <v>31.097560975609756</v>
      </c>
      <c r="G14" s="24">
        <f t="shared" si="5"/>
        <v>36.956521739130437</v>
      </c>
      <c r="H14" s="24">
        <f t="shared" si="5"/>
        <v>20</v>
      </c>
      <c r="I14" s="24">
        <f t="shared" si="5"/>
        <v>19.524281466798811</v>
      </c>
      <c r="J14" s="24">
        <f t="shared" si="5"/>
        <v>26.153846153846157</v>
      </c>
      <c r="K14" s="24">
        <f t="shared" si="5"/>
        <v>14.882837238758709</v>
      </c>
      <c r="L14" s="24">
        <f t="shared" si="5"/>
        <v>34.939759036144579</v>
      </c>
      <c r="M14" s="24">
        <f t="shared" si="5"/>
        <v>27.3371104815864</v>
      </c>
      <c r="N14" s="24">
        <f t="shared" si="5"/>
        <v>27.659574468085108</v>
      </c>
      <c r="O14" s="24">
        <f t="shared" si="5"/>
        <v>31.736526946107784</v>
      </c>
      <c r="P14" s="24">
        <f t="shared" si="5"/>
        <v>20.754716981132074</v>
      </c>
      <c r="Q14" s="34">
        <f t="shared" si="5"/>
        <v>29.704208989901996</v>
      </c>
    </row>
    <row r="15" spans="1:20" ht="15.75">
      <c r="A15" s="3"/>
      <c r="B15" s="77" t="s">
        <v>18</v>
      </c>
      <c r="C15" s="3" t="s">
        <v>15</v>
      </c>
      <c r="D15" s="3">
        <v>0.57499999999999996</v>
      </c>
      <c r="E15" s="3">
        <v>0.53</v>
      </c>
      <c r="F15" s="3">
        <v>0.82</v>
      </c>
      <c r="G15" s="3">
        <v>2.4</v>
      </c>
      <c r="H15" s="3">
        <v>0.73</v>
      </c>
      <c r="I15" s="3">
        <v>0.63600000000000001</v>
      </c>
      <c r="J15" s="3">
        <v>0.64</v>
      </c>
      <c r="K15" s="3">
        <v>0.81899999999999995</v>
      </c>
      <c r="L15" s="3">
        <v>0.26</v>
      </c>
      <c r="M15" s="18">
        <v>0.34</v>
      </c>
      <c r="N15" s="3">
        <v>0.44</v>
      </c>
      <c r="O15" s="3">
        <v>5.9</v>
      </c>
      <c r="P15" s="3">
        <v>0.53</v>
      </c>
      <c r="Q15" s="31">
        <f t="shared" si="4"/>
        <v>14.62</v>
      </c>
    </row>
    <row r="16" spans="1:20" ht="38.25">
      <c r="A16" s="3"/>
      <c r="B16" s="78"/>
      <c r="C16" s="16" t="s">
        <v>78</v>
      </c>
      <c r="D16" s="24">
        <f>D15/D9*100</f>
        <v>52.897884084636615</v>
      </c>
      <c r="E16" s="24">
        <f t="shared" ref="E16:Q16" si="6">E15/E9*100</f>
        <v>51.960784313725497</v>
      </c>
      <c r="F16" s="24">
        <f t="shared" si="6"/>
        <v>50</v>
      </c>
      <c r="G16" s="24">
        <f t="shared" si="6"/>
        <v>52.173913043478258</v>
      </c>
      <c r="H16" s="24">
        <f t="shared" si="6"/>
        <v>66.36363636363636</v>
      </c>
      <c r="I16" s="24">
        <f t="shared" si="6"/>
        <v>63.032705649157592</v>
      </c>
      <c r="J16" s="24">
        <f t="shared" si="6"/>
        <v>49.230769230769226</v>
      </c>
      <c r="K16" s="24">
        <f t="shared" si="6"/>
        <v>51.868271057631411</v>
      </c>
      <c r="L16" s="24">
        <f t="shared" si="6"/>
        <v>31.325301204819279</v>
      </c>
      <c r="M16" s="24">
        <f t="shared" si="6"/>
        <v>48.158640226628904</v>
      </c>
      <c r="N16" s="24">
        <f t="shared" si="6"/>
        <v>46.808510638297875</v>
      </c>
      <c r="O16" s="24">
        <f t="shared" si="6"/>
        <v>35.32934131736527</v>
      </c>
      <c r="P16" s="24">
        <f t="shared" si="6"/>
        <v>50</v>
      </c>
      <c r="Q16" s="34">
        <f t="shared" si="6"/>
        <v>43.549492121176016</v>
      </c>
    </row>
    <row r="17" spans="1:17" ht="15.75">
      <c r="A17" s="3"/>
      <c r="B17" s="77" t="s">
        <v>19</v>
      </c>
      <c r="C17" s="3" t="s">
        <v>15</v>
      </c>
      <c r="D17" s="3">
        <v>0.27500000000000002</v>
      </c>
      <c r="E17" s="3">
        <v>0.22</v>
      </c>
      <c r="F17" s="3">
        <v>0.31</v>
      </c>
      <c r="G17" s="3">
        <v>0.5</v>
      </c>
      <c r="H17" s="3">
        <v>0.15</v>
      </c>
      <c r="I17" s="3">
        <v>0.17599999999999999</v>
      </c>
      <c r="J17" s="3">
        <v>0.32</v>
      </c>
      <c r="K17" s="3">
        <v>0.52500000000000002</v>
      </c>
      <c r="L17" s="3">
        <v>0.28000000000000003</v>
      </c>
      <c r="M17" s="3">
        <v>0.17299999999999999</v>
      </c>
      <c r="N17" s="3">
        <v>0.24</v>
      </c>
      <c r="O17" s="3">
        <v>5.5</v>
      </c>
      <c r="P17" s="3">
        <v>0.31</v>
      </c>
      <c r="Q17" s="31">
        <f t="shared" si="4"/>
        <v>8.979000000000001</v>
      </c>
    </row>
    <row r="18" spans="1:17" ht="38.25">
      <c r="A18" s="3"/>
      <c r="B18" s="78"/>
      <c r="C18" s="16" t="s">
        <v>78</v>
      </c>
      <c r="D18" s="24">
        <f>D17/D9*100</f>
        <v>25.298988040478381</v>
      </c>
      <c r="E18" s="24">
        <f t="shared" ref="E18:Q18" si="7">E17/E9*100</f>
        <v>21.568627450980394</v>
      </c>
      <c r="F18" s="24">
        <f t="shared" si="7"/>
        <v>18.902439024390244</v>
      </c>
      <c r="G18" s="24">
        <f t="shared" si="7"/>
        <v>10.869565217391305</v>
      </c>
      <c r="H18" s="24">
        <f t="shared" si="7"/>
        <v>13.636363636363635</v>
      </c>
      <c r="I18" s="24">
        <f t="shared" si="7"/>
        <v>17.443012884043608</v>
      </c>
      <c r="J18" s="24">
        <f t="shared" si="7"/>
        <v>24.615384615384613</v>
      </c>
      <c r="K18" s="24">
        <f t="shared" si="7"/>
        <v>33.248891703609885</v>
      </c>
      <c r="L18" s="24">
        <f t="shared" si="7"/>
        <v>33.734939759036145</v>
      </c>
      <c r="M18" s="24">
        <f t="shared" si="7"/>
        <v>24.504249291784703</v>
      </c>
      <c r="N18" s="24">
        <f t="shared" si="7"/>
        <v>25.531914893617021</v>
      </c>
      <c r="O18" s="24">
        <f t="shared" si="7"/>
        <v>32.934131736526943</v>
      </c>
      <c r="P18" s="24">
        <f t="shared" si="7"/>
        <v>29.245283018867923</v>
      </c>
      <c r="Q18" s="34">
        <f t="shared" si="7"/>
        <v>26.746298888921991</v>
      </c>
    </row>
    <row r="19" spans="1:17" ht="15.75" customHeight="1">
      <c r="A19" s="86" t="s">
        <v>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ht="33.75" customHeight="1">
      <c r="A20" s="77">
        <v>4</v>
      </c>
      <c r="B20" s="2" t="s">
        <v>20</v>
      </c>
      <c r="C20" s="3" t="s">
        <v>21</v>
      </c>
      <c r="D20" s="3">
        <v>34</v>
      </c>
      <c r="E20" s="3">
        <v>32</v>
      </c>
      <c r="F20" s="3">
        <v>82</v>
      </c>
      <c r="G20" s="3">
        <v>26</v>
      </c>
      <c r="H20" s="3">
        <v>24</v>
      </c>
      <c r="I20" s="3">
        <v>20</v>
      </c>
      <c r="J20" s="3">
        <v>49</v>
      </c>
      <c r="K20" s="3">
        <v>23</v>
      </c>
      <c r="L20" s="3">
        <v>30</v>
      </c>
      <c r="M20" s="3">
        <v>26</v>
      </c>
      <c r="N20" s="3">
        <v>25</v>
      </c>
      <c r="O20" s="3">
        <v>603</v>
      </c>
      <c r="P20" s="3">
        <v>32</v>
      </c>
      <c r="Q20" s="31">
        <f t="shared" ref="Q20:Q30" si="8">SUM(D20:P20)</f>
        <v>1006</v>
      </c>
    </row>
    <row r="21" spans="1:17" ht="31.5">
      <c r="A21" s="82"/>
      <c r="B21" s="3" t="s">
        <v>22</v>
      </c>
      <c r="C21" s="3" t="s">
        <v>23</v>
      </c>
      <c r="D21" s="3">
        <v>109</v>
      </c>
      <c r="E21" s="3">
        <v>117</v>
      </c>
      <c r="F21" s="3">
        <v>295</v>
      </c>
      <c r="G21" s="3">
        <v>86</v>
      </c>
      <c r="H21" s="3">
        <v>83</v>
      </c>
      <c r="I21" s="41">
        <v>65</v>
      </c>
      <c r="J21" s="3">
        <v>168</v>
      </c>
      <c r="K21" s="3">
        <v>90</v>
      </c>
      <c r="L21" s="18">
        <v>164</v>
      </c>
      <c r="M21" s="3">
        <v>115</v>
      </c>
      <c r="N21" s="3">
        <v>98</v>
      </c>
      <c r="O21" s="3"/>
      <c r="P21" s="3">
        <v>111</v>
      </c>
      <c r="Q21" s="31">
        <f t="shared" si="8"/>
        <v>1501</v>
      </c>
    </row>
    <row r="22" spans="1:17" ht="15.75">
      <c r="A22" s="82"/>
      <c r="B22" s="3" t="s">
        <v>24</v>
      </c>
      <c r="C22" s="3" t="s">
        <v>23</v>
      </c>
      <c r="D22" s="3">
        <v>47</v>
      </c>
      <c r="E22" s="3">
        <v>28</v>
      </c>
      <c r="F22" s="3">
        <v>86</v>
      </c>
      <c r="G22" s="3">
        <v>24</v>
      </c>
      <c r="H22" s="3">
        <v>22</v>
      </c>
      <c r="I22" s="3">
        <v>17</v>
      </c>
      <c r="J22" s="3">
        <v>48</v>
      </c>
      <c r="K22" s="3">
        <v>28</v>
      </c>
      <c r="L22" s="3">
        <v>51</v>
      </c>
      <c r="M22" s="3">
        <v>32</v>
      </c>
      <c r="N22" s="3">
        <v>27</v>
      </c>
      <c r="O22" s="3"/>
      <c r="P22" s="3">
        <v>39</v>
      </c>
      <c r="Q22" s="31">
        <f t="shared" si="8"/>
        <v>449</v>
      </c>
    </row>
    <row r="23" spans="1:17" ht="15.75">
      <c r="A23" s="78"/>
      <c r="B23" s="3" t="s">
        <v>25</v>
      </c>
      <c r="C23" s="3" t="s">
        <v>23</v>
      </c>
      <c r="D23" s="3">
        <v>62</v>
      </c>
      <c r="E23" s="3">
        <v>89</v>
      </c>
      <c r="F23" s="3">
        <v>209</v>
      </c>
      <c r="G23" s="3">
        <v>74</v>
      </c>
      <c r="H23" s="3">
        <v>54</v>
      </c>
      <c r="I23" s="3">
        <v>48</v>
      </c>
      <c r="J23" s="3">
        <v>120</v>
      </c>
      <c r="K23" s="3">
        <v>62</v>
      </c>
      <c r="L23" s="3">
        <v>113</v>
      </c>
      <c r="M23" s="3">
        <v>77</v>
      </c>
      <c r="N23" s="3">
        <v>75</v>
      </c>
      <c r="O23" s="3"/>
      <c r="P23" s="3">
        <v>72</v>
      </c>
      <c r="Q23" s="31">
        <f t="shared" si="8"/>
        <v>1055</v>
      </c>
    </row>
    <row r="24" spans="1:17" ht="46.5" customHeight="1">
      <c r="A24" s="77">
        <v>5</v>
      </c>
      <c r="B24" s="2" t="s">
        <v>44</v>
      </c>
      <c r="C24" s="3" t="s">
        <v>21</v>
      </c>
      <c r="D24" s="3">
        <v>5</v>
      </c>
      <c r="E24" s="3">
        <v>5</v>
      </c>
      <c r="F24" s="3">
        <v>8</v>
      </c>
      <c r="G24" s="3">
        <v>5</v>
      </c>
      <c r="H24" s="3">
        <v>2</v>
      </c>
      <c r="I24" s="3">
        <v>0</v>
      </c>
      <c r="J24" s="3">
        <v>13</v>
      </c>
      <c r="K24" s="3">
        <v>5</v>
      </c>
      <c r="L24" s="3">
        <v>1</v>
      </c>
      <c r="M24" s="3">
        <v>2</v>
      </c>
      <c r="N24" s="3">
        <v>3</v>
      </c>
      <c r="O24" s="3">
        <v>70</v>
      </c>
      <c r="P24" s="3">
        <v>7</v>
      </c>
      <c r="Q24" s="31">
        <f t="shared" si="8"/>
        <v>126</v>
      </c>
    </row>
    <row r="25" spans="1:17" ht="32.25" customHeight="1">
      <c r="A25" s="78"/>
      <c r="B25" s="3" t="s">
        <v>26</v>
      </c>
      <c r="C25" s="3" t="s">
        <v>23</v>
      </c>
      <c r="D25" s="3">
        <v>5</v>
      </c>
      <c r="E25" s="3">
        <v>5</v>
      </c>
      <c r="F25" s="3">
        <v>9</v>
      </c>
      <c r="G25" s="3">
        <v>6</v>
      </c>
      <c r="H25" s="3">
        <v>2</v>
      </c>
      <c r="I25" s="3">
        <v>0</v>
      </c>
      <c r="J25" s="3">
        <v>13</v>
      </c>
      <c r="K25" s="3">
        <v>5</v>
      </c>
      <c r="L25" s="3">
        <v>1</v>
      </c>
      <c r="M25" s="3">
        <v>3</v>
      </c>
      <c r="N25" s="3">
        <v>3</v>
      </c>
      <c r="O25" s="3">
        <v>0</v>
      </c>
      <c r="P25" s="3">
        <v>7</v>
      </c>
      <c r="Q25" s="31">
        <f t="shared" si="8"/>
        <v>59</v>
      </c>
    </row>
    <row r="26" spans="1:17" ht="15.75">
      <c r="A26" s="3">
        <v>6</v>
      </c>
      <c r="B26" s="2" t="s">
        <v>45</v>
      </c>
      <c r="C26" s="3" t="s">
        <v>21</v>
      </c>
      <c r="D26" s="3">
        <v>9</v>
      </c>
      <c r="E26" s="3">
        <v>5</v>
      </c>
      <c r="F26" s="3">
        <v>4</v>
      </c>
      <c r="G26" s="3">
        <v>4</v>
      </c>
      <c r="H26" s="3">
        <v>1</v>
      </c>
      <c r="I26" s="3">
        <v>6</v>
      </c>
      <c r="J26" s="3">
        <v>7</v>
      </c>
      <c r="K26" s="3">
        <v>4</v>
      </c>
      <c r="L26" s="3">
        <v>1</v>
      </c>
      <c r="M26" s="3">
        <v>1</v>
      </c>
      <c r="N26" s="3">
        <v>6</v>
      </c>
      <c r="O26" s="3">
        <v>97</v>
      </c>
      <c r="P26" s="3">
        <v>9</v>
      </c>
      <c r="Q26" s="31">
        <f t="shared" si="8"/>
        <v>154</v>
      </c>
    </row>
    <row r="27" spans="1:17" ht="15.75">
      <c r="A27" s="77">
        <v>7</v>
      </c>
      <c r="B27" s="2" t="s">
        <v>27</v>
      </c>
      <c r="C27" s="3" t="s">
        <v>23</v>
      </c>
      <c r="D27" s="3">
        <v>12</v>
      </c>
      <c r="E27" s="3">
        <v>7</v>
      </c>
      <c r="F27" s="3">
        <v>8</v>
      </c>
      <c r="G27" s="3">
        <v>7</v>
      </c>
      <c r="H27" s="3">
        <v>1</v>
      </c>
      <c r="I27" s="3">
        <v>13</v>
      </c>
      <c r="J27" s="3">
        <v>11</v>
      </c>
      <c r="K27" s="3">
        <v>11</v>
      </c>
      <c r="L27" s="3">
        <v>3</v>
      </c>
      <c r="M27" s="3">
        <v>1</v>
      </c>
      <c r="N27" s="3">
        <v>14</v>
      </c>
      <c r="O27" s="3">
        <v>151</v>
      </c>
      <c r="P27" s="3">
        <v>19</v>
      </c>
      <c r="Q27" s="31">
        <f t="shared" si="8"/>
        <v>258</v>
      </c>
    </row>
    <row r="28" spans="1:17" ht="46.5" customHeight="1">
      <c r="A28" s="82"/>
      <c r="B28" s="3" t="s">
        <v>28</v>
      </c>
      <c r="C28" s="3" t="s">
        <v>23</v>
      </c>
      <c r="D28" s="3">
        <v>1</v>
      </c>
      <c r="E28" s="3"/>
      <c r="F28" s="3"/>
      <c r="G28" s="18">
        <v>4</v>
      </c>
      <c r="H28" s="3">
        <v>1</v>
      </c>
      <c r="I28" s="3">
        <v>0</v>
      </c>
      <c r="J28" s="3">
        <v>2</v>
      </c>
      <c r="K28" s="3">
        <v>2</v>
      </c>
      <c r="L28" s="3"/>
      <c r="M28" s="3"/>
      <c r="N28" s="18"/>
      <c r="O28" s="3">
        <v>26</v>
      </c>
      <c r="P28" s="3">
        <v>3</v>
      </c>
      <c r="Q28" s="31">
        <f t="shared" si="8"/>
        <v>39</v>
      </c>
    </row>
    <row r="29" spans="1:17" ht="31.5">
      <c r="A29" s="78"/>
      <c r="B29" s="3" t="s">
        <v>29</v>
      </c>
      <c r="C29" s="3" t="s">
        <v>23</v>
      </c>
      <c r="D29" s="3">
        <v>1</v>
      </c>
      <c r="E29" s="3"/>
      <c r="F29" s="3"/>
      <c r="G29" s="18">
        <v>4</v>
      </c>
      <c r="H29" s="3"/>
      <c r="I29" s="3">
        <v>1</v>
      </c>
      <c r="J29" s="3">
        <v>2</v>
      </c>
      <c r="K29" s="3"/>
      <c r="L29" s="3"/>
      <c r="M29" s="3"/>
      <c r="N29" s="18"/>
      <c r="O29" s="3">
        <v>8</v>
      </c>
      <c r="P29" s="3">
        <v>1</v>
      </c>
      <c r="Q29" s="31">
        <f t="shared" si="8"/>
        <v>17</v>
      </c>
    </row>
    <row r="30" spans="1:17" ht="31.5">
      <c r="A30" s="3">
        <v>8</v>
      </c>
      <c r="B30" s="2" t="s">
        <v>46</v>
      </c>
      <c r="C30" s="3" t="s">
        <v>23</v>
      </c>
      <c r="D30" s="3">
        <v>67</v>
      </c>
      <c r="E30" s="3">
        <v>45</v>
      </c>
      <c r="F30" s="3">
        <v>120</v>
      </c>
      <c r="G30" s="3">
        <v>45</v>
      </c>
      <c r="H30" s="3">
        <v>20</v>
      </c>
      <c r="I30" s="3">
        <v>17</v>
      </c>
      <c r="J30" s="3">
        <v>74</v>
      </c>
      <c r="K30" s="3">
        <v>60</v>
      </c>
      <c r="L30" s="3">
        <v>42</v>
      </c>
      <c r="M30" s="3">
        <v>40</v>
      </c>
      <c r="N30" s="3">
        <v>39</v>
      </c>
      <c r="O30" s="3">
        <v>576</v>
      </c>
      <c r="P30" s="3">
        <v>32</v>
      </c>
      <c r="Q30" s="31">
        <f t="shared" si="8"/>
        <v>1177</v>
      </c>
    </row>
    <row r="31" spans="1:17" ht="47.25">
      <c r="A31" s="77">
        <v>9</v>
      </c>
      <c r="B31" s="2" t="s">
        <v>47</v>
      </c>
      <c r="C31" s="3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1"/>
    </row>
    <row r="32" spans="1:17" ht="15.75">
      <c r="A32" s="78"/>
      <c r="B32" s="3" t="s">
        <v>27</v>
      </c>
      <c r="C32" s="3" t="s">
        <v>23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1"/>
    </row>
    <row r="33" spans="1:18" ht="47.25" customHeight="1">
      <c r="A33" s="77">
        <v>10</v>
      </c>
      <c r="B33" s="2" t="s">
        <v>48</v>
      </c>
      <c r="C33" s="3" t="s">
        <v>21</v>
      </c>
      <c r="D33" s="3">
        <v>0</v>
      </c>
      <c r="E33" s="3"/>
      <c r="F33" s="3"/>
      <c r="G33" s="3"/>
      <c r="H33" s="3"/>
      <c r="I33" s="3">
        <v>0</v>
      </c>
      <c r="J33" s="3"/>
      <c r="K33" s="3"/>
      <c r="L33" s="3"/>
      <c r="M33" s="3"/>
      <c r="N33" s="3"/>
      <c r="O33" s="3">
        <v>138</v>
      </c>
      <c r="P33" s="3"/>
      <c r="Q33" s="31">
        <f>SUM(D33:P33)</f>
        <v>138</v>
      </c>
    </row>
    <row r="34" spans="1:18" ht="15.75">
      <c r="A34" s="82"/>
      <c r="B34" s="3" t="s">
        <v>27</v>
      </c>
      <c r="C34" s="3" t="s">
        <v>23</v>
      </c>
      <c r="D34" s="3">
        <v>0</v>
      </c>
      <c r="E34" s="3"/>
      <c r="F34" s="3"/>
      <c r="G34" s="3"/>
      <c r="H34" s="3"/>
      <c r="I34" s="3">
        <v>0</v>
      </c>
      <c r="J34" s="3"/>
      <c r="K34" s="3"/>
      <c r="L34" s="3"/>
      <c r="M34" s="3"/>
      <c r="N34" s="3"/>
      <c r="O34" s="3"/>
      <c r="P34" s="3"/>
      <c r="Q34" s="31">
        <f>SUM(D34:P34)</f>
        <v>0</v>
      </c>
    </row>
    <row r="35" spans="1:18" ht="63">
      <c r="A35" s="78"/>
      <c r="B35" s="3" t="s">
        <v>30</v>
      </c>
      <c r="C35" s="3" t="s">
        <v>23</v>
      </c>
      <c r="D35" s="3">
        <v>0</v>
      </c>
      <c r="E35" s="3"/>
      <c r="F35" s="3"/>
      <c r="G35" s="3"/>
      <c r="H35" s="3"/>
      <c r="I35" s="3">
        <v>0</v>
      </c>
      <c r="J35" s="3"/>
      <c r="K35" s="3"/>
      <c r="L35" s="3"/>
      <c r="M35" s="3"/>
      <c r="N35" s="3"/>
      <c r="O35" s="3">
        <v>24</v>
      </c>
      <c r="P35" s="3"/>
      <c r="Q35" s="31">
        <f>SUM(D35:P35)</f>
        <v>24</v>
      </c>
    </row>
    <row r="36" spans="1:18" ht="47.25" customHeight="1">
      <c r="A36" s="77">
        <v>11</v>
      </c>
      <c r="B36" s="2" t="s">
        <v>49</v>
      </c>
      <c r="C36" s="3" t="s">
        <v>21</v>
      </c>
      <c r="D36" s="3">
        <v>2</v>
      </c>
      <c r="E36" s="3">
        <v>1</v>
      </c>
      <c r="F36" s="3">
        <v>7</v>
      </c>
      <c r="G36" s="3">
        <v>5</v>
      </c>
      <c r="H36" s="3">
        <v>1</v>
      </c>
      <c r="I36" s="3"/>
      <c r="J36" s="3">
        <v>4</v>
      </c>
      <c r="K36" s="3">
        <v>1</v>
      </c>
      <c r="L36" s="3"/>
      <c r="M36" s="3">
        <v>1</v>
      </c>
      <c r="N36" s="3">
        <v>1</v>
      </c>
      <c r="O36" s="3">
        <v>35</v>
      </c>
      <c r="P36" s="3">
        <v>3</v>
      </c>
      <c r="Q36" s="31">
        <f>SUM(D36:P36)</f>
        <v>61</v>
      </c>
      <c r="R36" s="42"/>
    </row>
    <row r="37" spans="1:18" ht="15.75">
      <c r="A37" s="78"/>
      <c r="B37" s="3" t="s">
        <v>27</v>
      </c>
      <c r="C37" s="3" t="s">
        <v>23</v>
      </c>
      <c r="D37" s="3">
        <v>4</v>
      </c>
      <c r="E37" s="3">
        <v>2</v>
      </c>
      <c r="F37" s="3">
        <v>20</v>
      </c>
      <c r="G37" s="3">
        <v>19</v>
      </c>
      <c r="H37" s="3">
        <v>6</v>
      </c>
      <c r="I37" s="3"/>
      <c r="J37" s="3">
        <v>13</v>
      </c>
      <c r="K37" s="3">
        <v>6</v>
      </c>
      <c r="L37" s="3"/>
      <c r="M37" s="3">
        <v>1</v>
      </c>
      <c r="N37" s="3">
        <v>2</v>
      </c>
      <c r="O37" s="3">
        <v>102</v>
      </c>
      <c r="P37" s="3">
        <v>9</v>
      </c>
      <c r="Q37" s="31">
        <f>SUM(D37:P37)</f>
        <v>184</v>
      </c>
      <c r="R37" s="42"/>
    </row>
    <row r="38" spans="1:18" ht="47.25" customHeight="1">
      <c r="A38" s="3">
        <v>12</v>
      </c>
      <c r="B38" s="2" t="s">
        <v>50</v>
      </c>
      <c r="C38" s="3" t="s">
        <v>31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1"/>
    </row>
    <row r="39" spans="1:18" ht="19.5" customHeight="1">
      <c r="A39" s="3"/>
      <c r="B39" s="3" t="s">
        <v>32</v>
      </c>
      <c r="C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1"/>
    </row>
    <row r="40" spans="1:18" ht="33" customHeight="1">
      <c r="A40" s="3"/>
      <c r="B40" s="3" t="s">
        <v>33</v>
      </c>
      <c r="C40" s="3" t="s">
        <v>23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</row>
    <row r="41" spans="1:18" ht="30.75" customHeight="1">
      <c r="A41" s="3">
        <v>13</v>
      </c>
      <c r="B41" s="2" t="s">
        <v>51</v>
      </c>
      <c r="C41" s="3" t="s">
        <v>23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  <row r="42" spans="1:18" ht="30.75" customHeight="1">
      <c r="A42" s="3">
        <v>14</v>
      </c>
      <c r="B42" s="2" t="s">
        <v>34</v>
      </c>
      <c r="C42" s="3" t="s">
        <v>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</row>
    <row r="43" spans="1:18" ht="15.75" customHeight="1">
      <c r="A43" s="86" t="s">
        <v>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1:18" ht="15.75">
      <c r="A44" s="77">
        <v>15</v>
      </c>
      <c r="B44" s="95" t="s">
        <v>35</v>
      </c>
      <c r="C44" s="3" t="s">
        <v>23</v>
      </c>
      <c r="D44" s="3">
        <v>278</v>
      </c>
      <c r="E44" s="3">
        <v>223</v>
      </c>
      <c r="F44" s="3">
        <v>378</v>
      </c>
      <c r="G44" s="3">
        <v>510</v>
      </c>
      <c r="H44" s="3">
        <v>145</v>
      </c>
      <c r="I44" s="3">
        <v>195</v>
      </c>
      <c r="J44" s="3">
        <v>288</v>
      </c>
      <c r="K44" s="3">
        <v>177</v>
      </c>
      <c r="L44" s="3">
        <v>179</v>
      </c>
      <c r="M44" s="3">
        <v>175</v>
      </c>
      <c r="N44" s="3">
        <v>203</v>
      </c>
      <c r="O44" s="3"/>
      <c r="P44" s="3">
        <v>318</v>
      </c>
      <c r="Q44" s="31">
        <f t="shared" ref="Q44:Q62" si="9">SUM(D44:P44)</f>
        <v>3069</v>
      </c>
    </row>
    <row r="45" spans="1:18" ht="38.25">
      <c r="A45" s="82"/>
      <c r="B45" s="96"/>
      <c r="C45" s="16" t="s">
        <v>78</v>
      </c>
      <c r="D45" s="24">
        <f>D44/D9/1000*100</f>
        <v>25.574977000919962</v>
      </c>
      <c r="E45" s="24">
        <f>E44/E9/1000*100</f>
        <v>21.862745098039216</v>
      </c>
      <c r="F45" s="24">
        <f t="shared" ref="F45:Q45" si="10">F44/F9/1000*100</f>
        <v>23.04878048780488</v>
      </c>
      <c r="G45" s="24">
        <f t="shared" si="10"/>
        <v>11.086956521739131</v>
      </c>
      <c r="H45" s="24">
        <f t="shared" si="10"/>
        <v>13.18181818181818</v>
      </c>
      <c r="I45" s="24">
        <f t="shared" si="10"/>
        <v>19.326065411298316</v>
      </c>
      <c r="J45" s="24">
        <f t="shared" si="10"/>
        <v>22.153846153846153</v>
      </c>
      <c r="K45" s="24">
        <f t="shared" si="10"/>
        <v>11.209626345788475</v>
      </c>
      <c r="L45" s="24">
        <f t="shared" si="10"/>
        <v>21.566265060240966</v>
      </c>
      <c r="M45" s="24">
        <f t="shared" si="10"/>
        <v>24.787535410764875</v>
      </c>
      <c r="N45" s="24">
        <f t="shared" si="10"/>
        <v>21.595744680851066</v>
      </c>
      <c r="O45" s="24">
        <f t="shared" si="10"/>
        <v>0</v>
      </c>
      <c r="P45" s="24">
        <f t="shared" si="10"/>
        <v>30</v>
      </c>
      <c r="Q45" s="34">
        <f t="shared" si="10"/>
        <v>9.1418188317297666</v>
      </c>
    </row>
    <row r="46" spans="1:18" ht="15.75">
      <c r="A46" s="82"/>
      <c r="B46" s="77" t="s">
        <v>36</v>
      </c>
      <c r="C46" s="3" t="s">
        <v>23</v>
      </c>
      <c r="D46" s="3">
        <v>15</v>
      </c>
      <c r="E46" s="3">
        <v>31</v>
      </c>
      <c r="F46" s="3">
        <v>19</v>
      </c>
      <c r="G46" s="3">
        <v>343</v>
      </c>
      <c r="H46" s="3">
        <v>15</v>
      </c>
      <c r="I46" s="3">
        <v>14</v>
      </c>
      <c r="J46" s="3">
        <v>18</v>
      </c>
      <c r="K46" s="3">
        <v>38</v>
      </c>
      <c r="L46" s="3">
        <v>13</v>
      </c>
      <c r="M46" s="3">
        <v>36</v>
      </c>
      <c r="N46" s="3">
        <v>33</v>
      </c>
      <c r="O46" s="3"/>
      <c r="P46" s="3">
        <v>47</v>
      </c>
      <c r="Q46" s="31">
        <f t="shared" si="9"/>
        <v>622</v>
      </c>
    </row>
    <row r="47" spans="1:18" ht="38.25">
      <c r="A47" s="78"/>
      <c r="B47" s="78"/>
      <c r="C47" s="16" t="s">
        <v>78</v>
      </c>
      <c r="D47" s="24">
        <f>D46/D9/1000*100</f>
        <v>1.3799448022079117</v>
      </c>
      <c r="E47" s="24">
        <f t="shared" ref="E47:Q47" si="11">E46/E9/1000*100</f>
        <v>3.0392156862745097</v>
      </c>
      <c r="F47" s="24">
        <f t="shared" si="11"/>
        <v>1.1585365853658536</v>
      </c>
      <c r="G47" s="24">
        <f t="shared" si="11"/>
        <v>7.4565217391304355</v>
      </c>
      <c r="H47" s="24">
        <f t="shared" si="11"/>
        <v>1.3636363636363635</v>
      </c>
      <c r="I47" s="24">
        <f t="shared" si="11"/>
        <v>1.387512388503469</v>
      </c>
      <c r="J47" s="24">
        <f t="shared" si="11"/>
        <v>1.3846153846153846</v>
      </c>
      <c r="K47" s="24">
        <f t="shared" si="11"/>
        <v>2.4065864471184297</v>
      </c>
      <c r="L47" s="24">
        <f t="shared" si="11"/>
        <v>1.566265060240964</v>
      </c>
      <c r="M47" s="24">
        <f t="shared" si="11"/>
        <v>5.0991501416430589</v>
      </c>
      <c r="N47" s="24">
        <f t="shared" si="11"/>
        <v>3.5106382978723398</v>
      </c>
      <c r="O47" s="24">
        <f t="shared" si="11"/>
        <v>0</v>
      </c>
      <c r="P47" s="24">
        <f t="shared" si="11"/>
        <v>4.4339622641509431</v>
      </c>
      <c r="Q47" s="34">
        <f t="shared" si="11"/>
        <v>1.8527896100801289</v>
      </c>
    </row>
    <row r="48" spans="1:18" ht="15.75">
      <c r="A48" s="77">
        <v>16</v>
      </c>
      <c r="B48" s="95" t="s">
        <v>54</v>
      </c>
      <c r="C48" s="3" t="s">
        <v>23</v>
      </c>
      <c r="D48" s="3">
        <v>97</v>
      </c>
      <c r="E48" s="3">
        <v>100</v>
      </c>
      <c r="F48" s="3">
        <v>121</v>
      </c>
      <c r="G48" s="41">
        <f t="shared" ref="G48" si="12">G50+G52+G54+G56</f>
        <v>129</v>
      </c>
      <c r="H48" s="3">
        <v>41</v>
      </c>
      <c r="I48" s="3">
        <v>47</v>
      </c>
      <c r="J48" s="41">
        <v>141</v>
      </c>
      <c r="K48" s="18">
        <v>70</v>
      </c>
      <c r="L48" s="18">
        <v>87</v>
      </c>
      <c r="M48" s="41">
        <v>66</v>
      </c>
      <c r="N48" s="41">
        <v>77</v>
      </c>
      <c r="O48" s="3">
        <v>1241</v>
      </c>
      <c r="P48" s="41">
        <v>114</v>
      </c>
      <c r="Q48" s="36">
        <f t="shared" ref="Q48" si="13">Q50+Q52+Q54+Q56</f>
        <v>2330</v>
      </c>
    </row>
    <row r="49" spans="1:17" ht="38.25">
      <c r="A49" s="82"/>
      <c r="B49" s="78"/>
      <c r="C49" s="16" t="s">
        <v>78</v>
      </c>
      <c r="D49" s="24">
        <f>D48/D9/1000*100</f>
        <v>8.9236430542778304</v>
      </c>
      <c r="E49" s="24">
        <f t="shared" ref="E49:Q49" si="14">E48/E9/1000*100</f>
        <v>9.8039215686274517</v>
      </c>
      <c r="F49" s="24">
        <f t="shared" si="14"/>
        <v>7.3780487804878048</v>
      </c>
      <c r="G49" s="24">
        <f t="shared" si="14"/>
        <v>2.8043478260869565</v>
      </c>
      <c r="H49" s="24">
        <f t="shared" si="14"/>
        <v>3.7272727272727262</v>
      </c>
      <c r="I49" s="24">
        <f t="shared" si="14"/>
        <v>4.6580773042616457</v>
      </c>
      <c r="J49" s="24">
        <f t="shared" si="14"/>
        <v>10.846153846153845</v>
      </c>
      <c r="K49" s="24">
        <f t="shared" si="14"/>
        <v>4.4331855604813164</v>
      </c>
      <c r="L49" s="24">
        <f t="shared" si="14"/>
        <v>10.481927710843374</v>
      </c>
      <c r="M49" s="24">
        <f t="shared" si="14"/>
        <v>9.3484419263456093</v>
      </c>
      <c r="N49" s="24">
        <f t="shared" si="14"/>
        <v>8.1914893617021285</v>
      </c>
      <c r="O49" s="24">
        <f t="shared" si="14"/>
        <v>7.4311377245508972</v>
      </c>
      <c r="P49" s="24">
        <f t="shared" si="14"/>
        <v>10.754716981132075</v>
      </c>
      <c r="Q49" s="34">
        <f t="shared" si="14"/>
        <v>6.9405141342229912</v>
      </c>
    </row>
    <row r="50" spans="1:17" ht="15.75">
      <c r="A50" s="82"/>
      <c r="B50" s="77" t="s">
        <v>37</v>
      </c>
      <c r="C50" s="3" t="s">
        <v>23</v>
      </c>
      <c r="D50" s="3">
        <v>11</v>
      </c>
      <c r="E50" s="3">
        <v>11</v>
      </c>
      <c r="F50" s="3">
        <v>12</v>
      </c>
      <c r="G50" s="3">
        <v>15</v>
      </c>
      <c r="H50" s="3">
        <v>4</v>
      </c>
      <c r="I50" s="3">
        <v>5</v>
      </c>
      <c r="J50" s="3">
        <v>11</v>
      </c>
      <c r="K50" s="3">
        <v>10</v>
      </c>
      <c r="L50" s="3">
        <v>13</v>
      </c>
      <c r="M50" s="3">
        <v>6</v>
      </c>
      <c r="N50" s="3">
        <v>9</v>
      </c>
      <c r="O50" s="3">
        <v>149</v>
      </c>
      <c r="P50" s="3">
        <v>10</v>
      </c>
      <c r="Q50" s="31">
        <f t="shared" si="9"/>
        <v>266</v>
      </c>
    </row>
    <row r="51" spans="1:17" ht="38.25">
      <c r="A51" s="82"/>
      <c r="B51" s="78"/>
      <c r="C51" s="16" t="s">
        <v>77</v>
      </c>
      <c r="D51" s="24">
        <f>D50/D48*100</f>
        <v>11.340206185567011</v>
      </c>
      <c r="E51" s="24">
        <f t="shared" ref="E51:Q51" si="15">E50/E48*100</f>
        <v>11</v>
      </c>
      <c r="F51" s="24">
        <f t="shared" si="15"/>
        <v>9.9173553719008272</v>
      </c>
      <c r="G51" s="24">
        <f t="shared" si="15"/>
        <v>11.627906976744185</v>
      </c>
      <c r="H51" s="24">
        <f t="shared" si="15"/>
        <v>9.7560975609756095</v>
      </c>
      <c r="I51" s="24">
        <f t="shared" si="15"/>
        <v>10.638297872340425</v>
      </c>
      <c r="J51" s="24">
        <f t="shared" si="15"/>
        <v>7.8014184397163122</v>
      </c>
      <c r="K51" s="24">
        <f t="shared" si="15"/>
        <v>14.285714285714285</v>
      </c>
      <c r="L51" s="24">
        <f t="shared" si="15"/>
        <v>14.942528735632186</v>
      </c>
      <c r="M51" s="24">
        <f t="shared" si="15"/>
        <v>9.0909090909090917</v>
      </c>
      <c r="N51" s="24">
        <f t="shared" si="15"/>
        <v>11.688311688311687</v>
      </c>
      <c r="O51" s="24">
        <f t="shared" si="15"/>
        <v>12.006446414182111</v>
      </c>
      <c r="P51" s="24">
        <f t="shared" si="15"/>
        <v>8.7719298245614024</v>
      </c>
      <c r="Q51" s="34">
        <f t="shared" si="15"/>
        <v>11.416309012875537</v>
      </c>
    </row>
    <row r="52" spans="1:17" ht="15.75">
      <c r="A52" s="82"/>
      <c r="B52" s="77" t="s">
        <v>38</v>
      </c>
      <c r="C52" s="3" t="s">
        <v>23</v>
      </c>
      <c r="D52" s="3">
        <v>45</v>
      </c>
      <c r="E52" s="3">
        <v>27</v>
      </c>
      <c r="F52" s="3">
        <v>48</v>
      </c>
      <c r="G52" s="3">
        <v>51</v>
      </c>
      <c r="H52" s="3">
        <v>14</v>
      </c>
      <c r="I52" s="3">
        <v>26</v>
      </c>
      <c r="J52" s="3">
        <v>73</v>
      </c>
      <c r="K52" s="3">
        <v>27</v>
      </c>
      <c r="L52" s="3">
        <v>33</v>
      </c>
      <c r="M52" s="3">
        <v>37</v>
      </c>
      <c r="N52" s="3">
        <v>32</v>
      </c>
      <c r="O52" s="3">
        <v>478</v>
      </c>
      <c r="P52" s="3">
        <v>48</v>
      </c>
      <c r="Q52" s="31">
        <f t="shared" si="9"/>
        <v>939</v>
      </c>
    </row>
    <row r="53" spans="1:17" ht="38.25">
      <c r="A53" s="82"/>
      <c r="B53" s="78"/>
      <c r="C53" s="16" t="s">
        <v>77</v>
      </c>
      <c r="D53" s="24">
        <f>D52/D48*100</f>
        <v>46.391752577319586</v>
      </c>
      <c r="E53" s="24">
        <f t="shared" ref="E53:Q53" si="16">E52/E48*100</f>
        <v>27</v>
      </c>
      <c r="F53" s="24">
        <f t="shared" si="16"/>
        <v>39.669421487603309</v>
      </c>
      <c r="G53" s="24">
        <f t="shared" si="16"/>
        <v>39.534883720930232</v>
      </c>
      <c r="H53" s="24">
        <f t="shared" si="16"/>
        <v>34.146341463414636</v>
      </c>
      <c r="I53" s="24">
        <f t="shared" si="16"/>
        <v>55.319148936170215</v>
      </c>
      <c r="J53" s="24">
        <f t="shared" si="16"/>
        <v>51.773049645390067</v>
      </c>
      <c r="K53" s="24">
        <f t="shared" si="16"/>
        <v>38.571428571428577</v>
      </c>
      <c r="L53" s="24">
        <f t="shared" si="16"/>
        <v>37.931034482758619</v>
      </c>
      <c r="M53" s="24">
        <f t="shared" si="16"/>
        <v>56.060606060606055</v>
      </c>
      <c r="N53" s="24">
        <f t="shared" si="16"/>
        <v>41.558441558441558</v>
      </c>
      <c r="O53" s="24">
        <f t="shared" si="16"/>
        <v>38.517324738114425</v>
      </c>
      <c r="P53" s="24">
        <f t="shared" si="16"/>
        <v>42.105263157894733</v>
      </c>
      <c r="Q53" s="34">
        <f t="shared" si="16"/>
        <v>40.300429184549358</v>
      </c>
    </row>
    <row r="54" spans="1:17" ht="15.75">
      <c r="A54" s="82"/>
      <c r="B54" s="77" t="s">
        <v>39</v>
      </c>
      <c r="C54" s="3" t="s">
        <v>23</v>
      </c>
      <c r="D54" s="3">
        <v>36</v>
      </c>
      <c r="E54" s="3">
        <v>57</v>
      </c>
      <c r="F54" s="3">
        <v>52</v>
      </c>
      <c r="G54" s="3">
        <v>57</v>
      </c>
      <c r="H54" s="3">
        <v>21</v>
      </c>
      <c r="I54" s="3">
        <v>16</v>
      </c>
      <c r="J54" s="3">
        <v>44</v>
      </c>
      <c r="K54" s="3">
        <v>25</v>
      </c>
      <c r="L54" s="3">
        <v>40</v>
      </c>
      <c r="M54" s="3">
        <v>19</v>
      </c>
      <c r="N54" s="3">
        <v>33</v>
      </c>
      <c r="O54" s="3">
        <v>544</v>
      </c>
      <c r="P54" s="3">
        <v>49</v>
      </c>
      <c r="Q54" s="31">
        <f t="shared" si="9"/>
        <v>993</v>
      </c>
    </row>
    <row r="55" spans="1:17" ht="38.25">
      <c r="A55" s="82"/>
      <c r="B55" s="78"/>
      <c r="C55" s="16" t="s">
        <v>77</v>
      </c>
      <c r="D55" s="24">
        <f>D54/D48*100</f>
        <v>37.113402061855673</v>
      </c>
      <c r="E55" s="24">
        <f t="shared" ref="E55:Q55" si="17">E54/E48*100</f>
        <v>56.999999999999993</v>
      </c>
      <c r="F55" s="24">
        <f t="shared" si="17"/>
        <v>42.97520661157025</v>
      </c>
      <c r="G55" s="24">
        <f t="shared" si="17"/>
        <v>44.186046511627907</v>
      </c>
      <c r="H55" s="24">
        <f t="shared" si="17"/>
        <v>51.219512195121951</v>
      </c>
      <c r="I55" s="24">
        <f t="shared" si="17"/>
        <v>34.042553191489361</v>
      </c>
      <c r="J55" s="24">
        <f t="shared" si="17"/>
        <v>31.205673758865249</v>
      </c>
      <c r="K55" s="24">
        <f t="shared" si="17"/>
        <v>35.714285714285715</v>
      </c>
      <c r="L55" s="24">
        <f t="shared" si="17"/>
        <v>45.977011494252871</v>
      </c>
      <c r="M55" s="24">
        <f t="shared" si="17"/>
        <v>28.787878787878789</v>
      </c>
      <c r="N55" s="24">
        <f t="shared" si="17"/>
        <v>42.857142857142854</v>
      </c>
      <c r="O55" s="24">
        <f t="shared" si="17"/>
        <v>43.835616438356162</v>
      </c>
      <c r="P55" s="24">
        <f t="shared" si="17"/>
        <v>42.982456140350877</v>
      </c>
      <c r="Q55" s="34">
        <f t="shared" si="17"/>
        <v>42.618025751072963</v>
      </c>
    </row>
    <row r="56" spans="1:17" ht="15.75">
      <c r="A56" s="82"/>
      <c r="B56" s="77" t="s">
        <v>40</v>
      </c>
      <c r="C56" s="3" t="s">
        <v>23</v>
      </c>
      <c r="D56" s="3">
        <v>5</v>
      </c>
      <c r="E56" s="3">
        <v>5</v>
      </c>
      <c r="F56" s="3">
        <v>9</v>
      </c>
      <c r="G56" s="3">
        <v>6</v>
      </c>
      <c r="H56" s="3">
        <v>2</v>
      </c>
      <c r="I56" s="3">
        <v>0</v>
      </c>
      <c r="J56" s="3">
        <v>13</v>
      </c>
      <c r="K56" s="3">
        <v>8</v>
      </c>
      <c r="L56" s="3">
        <v>1</v>
      </c>
      <c r="M56" s="3">
        <v>3</v>
      </c>
      <c r="N56" s="3">
        <v>3</v>
      </c>
      <c r="O56" s="3">
        <v>70</v>
      </c>
      <c r="P56" s="3">
        <v>7</v>
      </c>
      <c r="Q56" s="31">
        <f t="shared" si="9"/>
        <v>132</v>
      </c>
    </row>
    <row r="57" spans="1:17" ht="38.25">
      <c r="A57" s="78"/>
      <c r="B57" s="78"/>
      <c r="C57" s="16" t="s">
        <v>77</v>
      </c>
      <c r="D57" s="24">
        <f>D56/D48*100</f>
        <v>5.1546391752577314</v>
      </c>
      <c r="E57" s="13">
        <f>E56/E48*100</f>
        <v>5</v>
      </c>
      <c r="F57" s="24">
        <f>F56/F48*100</f>
        <v>7.4380165289256199</v>
      </c>
      <c r="G57" s="24">
        <f t="shared" ref="G57:P57" si="18">G56/G48*100</f>
        <v>4.6511627906976747</v>
      </c>
      <c r="H57" s="24">
        <f t="shared" si="18"/>
        <v>4.8780487804878048</v>
      </c>
      <c r="I57" s="24">
        <f t="shared" si="18"/>
        <v>0</v>
      </c>
      <c r="J57" s="24">
        <f t="shared" si="18"/>
        <v>9.2198581560283674</v>
      </c>
      <c r="K57" s="13">
        <v>11.94</v>
      </c>
      <c r="L57" s="24">
        <f t="shared" si="18"/>
        <v>1.1494252873563218</v>
      </c>
      <c r="M57" s="24">
        <f t="shared" si="18"/>
        <v>4.5454545454545459</v>
      </c>
      <c r="N57" s="24">
        <f t="shared" si="18"/>
        <v>3.8961038961038961</v>
      </c>
      <c r="O57" s="24">
        <f t="shared" si="18"/>
        <v>5.6406124093473009</v>
      </c>
      <c r="P57" s="24">
        <f t="shared" si="18"/>
        <v>6.140350877192982</v>
      </c>
      <c r="Q57" s="24">
        <f>Q56/Q48*100</f>
        <v>5.6652360515021458</v>
      </c>
    </row>
    <row r="58" spans="1:17" ht="74.25" customHeight="1">
      <c r="A58" s="77">
        <v>17</v>
      </c>
      <c r="B58" s="15" t="s">
        <v>76</v>
      </c>
      <c r="C58" s="92" t="s">
        <v>41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8"/>
      <c r="P58" s="3"/>
      <c r="Q58" s="31">
        <f t="shared" si="9"/>
        <v>0</v>
      </c>
    </row>
    <row r="59" spans="1:17" ht="18" customHeight="1">
      <c r="A59" s="82"/>
      <c r="B59" s="4" t="s">
        <v>74</v>
      </c>
      <c r="C59" s="9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8"/>
      <c r="P59" s="3"/>
      <c r="Q59" s="31">
        <f t="shared" si="9"/>
        <v>0</v>
      </c>
    </row>
    <row r="60" spans="1:17" ht="16.5" customHeight="1">
      <c r="A60" s="78"/>
      <c r="B60" s="4" t="s">
        <v>75</v>
      </c>
      <c r="C60" s="9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68"/>
      <c r="P60" s="3"/>
      <c r="Q60" s="31">
        <f t="shared" si="9"/>
        <v>0</v>
      </c>
    </row>
    <row r="61" spans="1:17" ht="95.25" customHeight="1">
      <c r="A61" s="3">
        <v>18</v>
      </c>
      <c r="B61" s="14" t="s">
        <v>52</v>
      </c>
      <c r="C61" s="3" t="s">
        <v>23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68"/>
      <c r="P61" s="3"/>
      <c r="Q61" s="31">
        <f t="shared" si="9"/>
        <v>0</v>
      </c>
    </row>
    <row r="62" spans="1:17" ht="137.25" customHeight="1">
      <c r="A62" s="3">
        <v>19</v>
      </c>
      <c r="B62" s="14" t="s">
        <v>53</v>
      </c>
      <c r="C62" s="3" t="s">
        <v>23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68"/>
      <c r="P62" s="3"/>
      <c r="Q62" s="31">
        <f t="shared" si="9"/>
        <v>0</v>
      </c>
    </row>
    <row r="63" spans="1:17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>
      <c r="A122"/>
      <c r="B122"/>
      <c r="C122"/>
      <c r="D122"/>
    </row>
    <row r="123" spans="1:17">
      <c r="A123"/>
      <c r="B123"/>
      <c r="C123"/>
      <c r="D123"/>
    </row>
    <row r="124" spans="1:17">
      <c r="A124"/>
      <c r="B124"/>
      <c r="C124"/>
      <c r="D124"/>
    </row>
    <row r="125" spans="1:17">
      <c r="A125"/>
      <c r="B125"/>
      <c r="C125"/>
      <c r="D125"/>
    </row>
    <row r="126" spans="1:17">
      <c r="A126"/>
      <c r="B126"/>
      <c r="C126"/>
      <c r="D126"/>
    </row>
    <row r="127" spans="1:17">
      <c r="A127"/>
      <c r="B127"/>
      <c r="C127"/>
      <c r="D127"/>
    </row>
    <row r="128" spans="1:17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</sheetData>
  <mergeCells count="27">
    <mergeCell ref="A58:A60"/>
    <mergeCell ref="C58:C60"/>
    <mergeCell ref="A48:A57"/>
    <mergeCell ref="B48:B49"/>
    <mergeCell ref="B50:B51"/>
    <mergeCell ref="B52:B53"/>
    <mergeCell ref="B54:B55"/>
    <mergeCell ref="B56:B57"/>
    <mergeCell ref="A31:A32"/>
    <mergeCell ref="A33:A35"/>
    <mergeCell ref="A36:A37"/>
    <mergeCell ref="A43:Q43"/>
    <mergeCell ref="A44:A47"/>
    <mergeCell ref="B44:B45"/>
    <mergeCell ref="B46:B47"/>
    <mergeCell ref="A27:A29"/>
    <mergeCell ref="A1:Q1"/>
    <mergeCell ref="A2:J2"/>
    <mergeCell ref="A5:Q5"/>
    <mergeCell ref="A8:Q8"/>
    <mergeCell ref="B11:B12"/>
    <mergeCell ref="B13:B14"/>
    <mergeCell ref="B15:B16"/>
    <mergeCell ref="B17:B18"/>
    <mergeCell ref="A19:Q19"/>
    <mergeCell ref="A20:A23"/>
    <mergeCell ref="A24:A25"/>
  </mergeCells>
  <pageMargins left="0.7" right="0.7" top="0.75" bottom="0.75" header="0.3" footer="0.3"/>
  <pageSetup paperSize="9" orientation="portrait" r:id="rId1"/>
  <ignoredErrors>
    <ignoredError sqref="Q45 Q51:Q55 Q14:Q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H63"/>
  <sheetViews>
    <sheetView view="pageBreakPreview" zoomScale="118" zoomScaleNormal="90" zoomScaleSheetLayoutView="118" workbookViewId="0">
      <selection activeCell="F52" sqref="F52"/>
    </sheetView>
  </sheetViews>
  <sheetFormatPr defaultRowHeight="15"/>
  <cols>
    <col min="1" max="1" width="6.85546875" customWidth="1"/>
    <col min="2" max="2" width="25.140625" customWidth="1"/>
    <col min="3" max="3" width="17.7109375" customWidth="1"/>
    <col min="4" max="4" width="20" customWidth="1"/>
    <col min="5" max="5" width="21.140625" customWidth="1"/>
    <col min="6" max="6" width="27.28515625" customWidth="1"/>
  </cols>
  <sheetData>
    <row r="1" spans="1:8" ht="15.75">
      <c r="A1" s="99" t="s">
        <v>73</v>
      </c>
      <c r="B1" s="100"/>
      <c r="C1" s="100"/>
      <c r="D1" s="100"/>
      <c r="E1" s="100"/>
      <c r="F1" s="100"/>
      <c r="G1" s="10"/>
      <c r="H1" s="10"/>
    </row>
    <row r="2" spans="1:8" ht="15.75">
      <c r="A2" s="9"/>
      <c r="B2" s="9"/>
      <c r="C2" s="9"/>
      <c r="D2" s="9"/>
      <c r="E2" s="25"/>
      <c r="F2" s="26"/>
      <c r="G2" s="11"/>
      <c r="H2" s="11"/>
    </row>
    <row r="3" spans="1:8" ht="53.25" customHeight="1">
      <c r="A3" s="12" t="s">
        <v>5</v>
      </c>
      <c r="B3" s="12" t="s">
        <v>6</v>
      </c>
      <c r="C3" s="12" t="s">
        <v>7</v>
      </c>
      <c r="D3" s="12" t="s">
        <v>85</v>
      </c>
      <c r="E3" s="12" t="s">
        <v>71</v>
      </c>
      <c r="F3" s="12" t="s">
        <v>69</v>
      </c>
    </row>
    <row r="4" spans="1:8" ht="15.75">
      <c r="A4" s="6">
        <v>1</v>
      </c>
      <c r="B4" s="6">
        <v>2</v>
      </c>
      <c r="C4" s="6">
        <v>3</v>
      </c>
      <c r="D4" s="71">
        <v>4</v>
      </c>
      <c r="E4" s="5">
        <v>5</v>
      </c>
      <c r="F4" s="5">
        <v>6</v>
      </c>
    </row>
    <row r="5" spans="1:8" ht="15.75">
      <c r="A5" s="99" t="s">
        <v>0</v>
      </c>
      <c r="B5" s="100"/>
      <c r="C5" s="100"/>
      <c r="D5" s="100"/>
      <c r="E5" s="100"/>
      <c r="F5" s="101"/>
    </row>
    <row r="6" spans="1:8" ht="15.75">
      <c r="A6" s="3">
        <v>1</v>
      </c>
      <c r="B6" s="2" t="s">
        <v>42</v>
      </c>
      <c r="C6" s="3" t="s">
        <v>8</v>
      </c>
      <c r="D6" s="6">
        <v>4.09</v>
      </c>
      <c r="E6" s="3">
        <f>'показатель на 1.01.23года'!Q6</f>
        <v>4.63</v>
      </c>
      <c r="F6" s="39">
        <f>E6-D6</f>
        <v>0.54</v>
      </c>
    </row>
    <row r="7" spans="1:8" ht="31.5">
      <c r="A7" s="3">
        <v>2</v>
      </c>
      <c r="B7" s="2" t="s">
        <v>43</v>
      </c>
      <c r="C7" s="3" t="s">
        <v>9</v>
      </c>
      <c r="D7" s="6">
        <f>'показатель на 1 июля 22 года'!Q7</f>
        <v>7.8584352078239633E-3</v>
      </c>
      <c r="E7" s="3">
        <f>'показатель на 1.01.23года'!Q7</f>
        <v>7.2507559395248375E-3</v>
      </c>
      <c r="F7" s="40">
        <f>E7-D7</f>
        <v>-6.0767926829912583E-4</v>
      </c>
    </row>
    <row r="8" spans="1:8" ht="15.75" customHeight="1">
      <c r="A8" s="102" t="s">
        <v>10</v>
      </c>
      <c r="B8" s="103"/>
      <c r="C8" s="103"/>
      <c r="D8" s="103"/>
      <c r="E8" s="103"/>
      <c r="F8" s="104"/>
    </row>
    <row r="9" spans="1:8" ht="15.75">
      <c r="A9" s="3">
        <v>3</v>
      </c>
      <c r="B9" s="2" t="s">
        <v>11</v>
      </c>
      <c r="C9" s="3" t="s">
        <v>12</v>
      </c>
      <c r="D9" s="6">
        <f>'показатель на 1 июля 22 года'!Q9</f>
        <v>32.141000000000005</v>
      </c>
      <c r="E9" s="6">
        <f>'показатель на 1.01.23года'!Q9</f>
        <v>33.570999999999998</v>
      </c>
      <c r="F9" s="39">
        <f>E9-D9</f>
        <v>1.4299999999999926</v>
      </c>
    </row>
    <row r="10" spans="1:8" ht="15.75">
      <c r="A10" s="3"/>
      <c r="B10" s="3" t="s">
        <v>13</v>
      </c>
      <c r="C10" s="3"/>
      <c r="D10" s="6"/>
      <c r="E10" s="3"/>
      <c r="F10" s="6"/>
    </row>
    <row r="11" spans="1:8" ht="15.75">
      <c r="A11" s="3"/>
      <c r="B11" s="77" t="s">
        <v>81</v>
      </c>
      <c r="C11" s="3" t="s">
        <v>15</v>
      </c>
      <c r="D11" s="6">
        <f>'показатель на 1 июля 22 года'!Q11</f>
        <v>26.722999999999995</v>
      </c>
      <c r="E11" s="39">
        <f>'показатель на 1.01.23года'!Q11</f>
        <v>33.570999999999998</v>
      </c>
      <c r="F11" s="39">
        <f>E11-D11</f>
        <v>6.8480000000000025</v>
      </c>
    </row>
    <row r="12" spans="1:8" ht="53.25" customHeight="1">
      <c r="A12" s="3"/>
      <c r="B12" s="78"/>
      <c r="C12" s="3" t="s">
        <v>78</v>
      </c>
      <c r="D12" s="39">
        <f>'показатель 2021'!Q12</f>
        <v>82.138442521631632</v>
      </c>
      <c r="E12" s="39">
        <f>'показатель на 1.01.23года'!Q12</f>
        <v>100</v>
      </c>
      <c r="F12" s="39"/>
    </row>
    <row r="13" spans="1:8" ht="15.75">
      <c r="A13" s="3"/>
      <c r="B13" s="77" t="s">
        <v>16</v>
      </c>
      <c r="C13" s="3" t="s">
        <v>17</v>
      </c>
      <c r="D13" s="39">
        <f>'показатель на 1 июля 22 года'!Q13</f>
        <v>8.6140000000000008</v>
      </c>
      <c r="E13" s="20">
        <f>'показатель на 1.01.23года'!Q13</f>
        <v>9.9719999999999995</v>
      </c>
      <c r="F13" s="39">
        <f>E13-D13</f>
        <v>1.3579999999999988</v>
      </c>
    </row>
    <row r="14" spans="1:8" ht="54.75" customHeight="1">
      <c r="A14" s="3"/>
      <c r="B14" s="78"/>
      <c r="C14" s="3" t="s">
        <v>78</v>
      </c>
      <c r="D14" s="39">
        <f>'показатель 2021'!Q14</f>
        <v>26.823238566131025</v>
      </c>
      <c r="E14" s="39">
        <f>'показатель на 1.01.23года'!Q14</f>
        <v>29.704208989901996</v>
      </c>
      <c r="F14" s="39"/>
    </row>
    <row r="15" spans="1:8" ht="15.75">
      <c r="A15" s="3"/>
      <c r="B15" s="105" t="s">
        <v>18</v>
      </c>
      <c r="C15" s="41" t="s">
        <v>15</v>
      </c>
      <c r="D15" s="48">
        <f>'показатель на 1 июля 22 года'!Q15</f>
        <v>14.853</v>
      </c>
      <c r="E15" s="41">
        <f>'показатель на 1.01.23года'!Q15</f>
        <v>14.62</v>
      </c>
      <c r="F15" s="49">
        <f>E15-D15</f>
        <v>-0.23300000000000054</v>
      </c>
    </row>
    <row r="16" spans="1:8" ht="53.25" customHeight="1">
      <c r="A16" s="3"/>
      <c r="B16" s="106"/>
      <c r="C16" s="41" t="s">
        <v>78</v>
      </c>
      <c r="D16" s="49">
        <f>'показатель 2021'!Q16</f>
        <v>45.951792336217551</v>
      </c>
      <c r="E16" s="49">
        <f>'показатель на 1.01.23года'!Q16</f>
        <v>43.549492121176016</v>
      </c>
      <c r="F16" s="49"/>
    </row>
    <row r="17" spans="1:6" ht="15.75">
      <c r="A17" s="3"/>
      <c r="B17" s="105" t="s">
        <v>19</v>
      </c>
      <c r="C17" s="41" t="s">
        <v>15</v>
      </c>
      <c r="D17" s="48">
        <f>'показатель на 1 июля 22 года'!Q17</f>
        <v>3.2560000000000002</v>
      </c>
      <c r="E17" s="41">
        <f>'показатель на 1.01.23года'!Q17</f>
        <v>8.979000000000001</v>
      </c>
      <c r="F17" s="49">
        <f>E17-D17</f>
        <v>5.7230000000000008</v>
      </c>
    </row>
    <row r="18" spans="1:6" ht="54" customHeight="1">
      <c r="A18" s="3"/>
      <c r="B18" s="106"/>
      <c r="C18" s="41" t="s">
        <v>78</v>
      </c>
      <c r="D18" s="49">
        <f>'показатель 2021'!Q18</f>
        <v>9.363411619283065</v>
      </c>
      <c r="E18" s="50">
        <f>'показатель на 1.01.23года'!Q18</f>
        <v>26.746298888921991</v>
      </c>
      <c r="F18" s="49"/>
    </row>
    <row r="19" spans="1:6" ht="15.75" customHeight="1">
      <c r="A19" s="102" t="s">
        <v>1</v>
      </c>
      <c r="B19" s="103"/>
      <c r="C19" s="103"/>
      <c r="D19" s="103"/>
      <c r="E19" s="103"/>
      <c r="F19" s="104"/>
    </row>
    <row r="20" spans="1:6" ht="31.5">
      <c r="A20" s="77">
        <v>4</v>
      </c>
      <c r="B20" s="52" t="s">
        <v>20</v>
      </c>
      <c r="C20" s="53" t="s">
        <v>21</v>
      </c>
      <c r="D20" s="53">
        <f>'показатель на 1 июля 22 года'!Q20</f>
        <v>1214</v>
      </c>
      <c r="E20" s="54">
        <f>'показатель на 1.01.23года'!Q20</f>
        <v>1006</v>
      </c>
      <c r="F20" s="55">
        <f>E20-D20</f>
        <v>-208</v>
      </c>
    </row>
    <row r="21" spans="1:6" ht="31.5">
      <c r="A21" s="82"/>
      <c r="B21" s="53" t="s">
        <v>22</v>
      </c>
      <c r="C21" s="53" t="s">
        <v>23</v>
      </c>
      <c r="D21" s="53">
        <f>'показатель на 1 июля 22 года'!Q21</f>
        <v>4237</v>
      </c>
      <c r="E21" s="54">
        <f>'показатель на 1.01.23года'!Q21</f>
        <v>1501</v>
      </c>
      <c r="F21" s="55">
        <f t="shared" ref="F21:F37" si="0">E21-D21</f>
        <v>-2736</v>
      </c>
    </row>
    <row r="22" spans="1:6" ht="15.75">
      <c r="A22" s="82"/>
      <c r="B22" s="53" t="s">
        <v>24</v>
      </c>
      <c r="C22" s="53" t="s">
        <v>23</v>
      </c>
      <c r="D22" s="53">
        <f>'показатель на 1 июля 22 года'!Q22</f>
        <v>1287</v>
      </c>
      <c r="E22" s="54">
        <f>'показатель на 1.01.23года'!Q22</f>
        <v>449</v>
      </c>
      <c r="F22" s="55">
        <f t="shared" si="0"/>
        <v>-838</v>
      </c>
    </row>
    <row r="23" spans="1:6" ht="15.75">
      <c r="A23" s="78"/>
      <c r="B23" s="53" t="s">
        <v>25</v>
      </c>
      <c r="C23" s="53" t="s">
        <v>23</v>
      </c>
      <c r="D23" s="53">
        <f>'показатель на 1 июля 22 года'!Q23</f>
        <v>2959</v>
      </c>
      <c r="E23" s="54">
        <f>'показатель на 1.01.23года'!Q23</f>
        <v>1055</v>
      </c>
      <c r="F23" s="55">
        <f t="shared" si="0"/>
        <v>-1904</v>
      </c>
    </row>
    <row r="24" spans="1:6" ht="47.25">
      <c r="A24" s="105">
        <v>5</v>
      </c>
      <c r="B24" s="51" t="s">
        <v>44</v>
      </c>
      <c r="C24" s="41" t="s">
        <v>21</v>
      </c>
      <c r="D24" s="41">
        <f>'показатель на 1 июля 22 года'!Q24</f>
        <v>71</v>
      </c>
      <c r="E24" s="41">
        <f>'показатель на 1.01.23года'!Q24</f>
        <v>126</v>
      </c>
      <c r="F24" s="49">
        <f t="shared" si="0"/>
        <v>55</v>
      </c>
    </row>
    <row r="25" spans="1:6" ht="31.5">
      <c r="A25" s="106"/>
      <c r="B25" s="41" t="s">
        <v>26</v>
      </c>
      <c r="C25" s="41" t="s">
        <v>23</v>
      </c>
      <c r="D25" s="41">
        <f>'показатель на 1 июля 22 года'!Q25</f>
        <v>230</v>
      </c>
      <c r="E25" s="41">
        <f>'показатель на 1.01.23года'!Q25</f>
        <v>59</v>
      </c>
      <c r="F25" s="49">
        <f t="shared" si="0"/>
        <v>-171</v>
      </c>
    </row>
    <row r="26" spans="1:6" ht="15.75">
      <c r="A26" s="3">
        <v>6</v>
      </c>
      <c r="B26" s="2" t="s">
        <v>45</v>
      </c>
      <c r="C26" s="3" t="s">
        <v>21</v>
      </c>
      <c r="D26" s="3">
        <f>'показатель на 1 июля 22 года'!Q26</f>
        <v>68</v>
      </c>
      <c r="E26" s="3">
        <f>'показатель на 1.01.23года'!Q26</f>
        <v>154</v>
      </c>
      <c r="F26" s="39">
        <f t="shared" si="0"/>
        <v>86</v>
      </c>
    </row>
    <row r="27" spans="1:6" ht="15.75">
      <c r="A27" s="77">
        <v>7</v>
      </c>
      <c r="B27" s="2" t="s">
        <v>27</v>
      </c>
      <c r="C27" s="3" t="s">
        <v>23</v>
      </c>
      <c r="D27" s="3">
        <f>'показатель на 1 июля 22 года'!Q27</f>
        <v>111</v>
      </c>
      <c r="E27" s="3">
        <f>'показатель на 1.01.23года'!Q27</f>
        <v>258</v>
      </c>
      <c r="F27" s="39">
        <f t="shared" si="0"/>
        <v>147</v>
      </c>
    </row>
    <row r="28" spans="1:6" ht="47.25">
      <c r="A28" s="82"/>
      <c r="B28" s="3" t="s">
        <v>28</v>
      </c>
      <c r="C28" s="3" t="s">
        <v>23</v>
      </c>
      <c r="D28" s="3">
        <f>'показатель на 1 июля 22 года'!Q28</f>
        <v>11</v>
      </c>
      <c r="E28" s="3">
        <f>'показатель на 1.01.23года'!Q28</f>
        <v>39</v>
      </c>
      <c r="F28" s="39">
        <f t="shared" si="0"/>
        <v>28</v>
      </c>
    </row>
    <row r="29" spans="1:6" ht="31.5">
      <c r="A29" s="78"/>
      <c r="B29" s="3" t="s">
        <v>29</v>
      </c>
      <c r="C29" s="3" t="s">
        <v>23</v>
      </c>
      <c r="D29" s="3">
        <f>'показатель на 1 июля 22 года'!Q29</f>
        <v>11</v>
      </c>
      <c r="E29" s="3">
        <f>'показатель на 1.01.23года'!Q29</f>
        <v>17</v>
      </c>
      <c r="F29" s="39">
        <f t="shared" si="0"/>
        <v>6</v>
      </c>
    </row>
    <row r="30" spans="1:6" ht="31.5">
      <c r="A30" s="3">
        <v>8</v>
      </c>
      <c r="B30" s="2" t="s">
        <v>46</v>
      </c>
      <c r="C30" s="3" t="s">
        <v>23</v>
      </c>
      <c r="D30" s="3">
        <f>'показатель на 1 июля 22 года'!Q30</f>
        <v>611</v>
      </c>
      <c r="E30" s="3">
        <f>'показатель на 1.01.23года'!Q30</f>
        <v>1177</v>
      </c>
      <c r="F30" s="39">
        <f t="shared" si="0"/>
        <v>566</v>
      </c>
    </row>
    <row r="31" spans="1:6" ht="47.25">
      <c r="A31" s="97">
        <v>9</v>
      </c>
      <c r="B31" s="56" t="s">
        <v>47</v>
      </c>
      <c r="C31" s="57" t="s">
        <v>21</v>
      </c>
      <c r="D31" s="57">
        <f>'показатель на 1 июля 22 года'!Q31</f>
        <v>0</v>
      </c>
      <c r="E31" s="57">
        <f>'показатель 2020'!Q31</f>
        <v>0</v>
      </c>
      <c r="F31" s="58">
        <f t="shared" si="0"/>
        <v>0</v>
      </c>
    </row>
    <row r="32" spans="1:6" ht="15.75">
      <c r="A32" s="98"/>
      <c r="B32" s="57" t="s">
        <v>27</v>
      </c>
      <c r="C32" s="57" t="s">
        <v>23</v>
      </c>
      <c r="D32" s="57">
        <f>'показатель на 1 июля 22 года'!Q32</f>
        <v>0</v>
      </c>
      <c r="E32" s="57">
        <f>'показатель 2020'!Q32</f>
        <v>0</v>
      </c>
      <c r="F32" s="58">
        <f t="shared" si="0"/>
        <v>0</v>
      </c>
    </row>
    <row r="33" spans="1:6" ht="47.25">
      <c r="A33" s="97">
        <v>10</v>
      </c>
      <c r="B33" s="56" t="s">
        <v>48</v>
      </c>
      <c r="C33" s="57" t="s">
        <v>21</v>
      </c>
      <c r="D33" s="57">
        <f>'показатель на 1 июля 22 года'!Q33</f>
        <v>129</v>
      </c>
      <c r="E33" s="57">
        <f>'показатель на 1.01.23года'!Q33</f>
        <v>138</v>
      </c>
      <c r="F33" s="58">
        <f t="shared" si="0"/>
        <v>9</v>
      </c>
    </row>
    <row r="34" spans="1:6" ht="15.75">
      <c r="A34" s="107"/>
      <c r="B34" s="57" t="s">
        <v>27</v>
      </c>
      <c r="C34" s="57" t="s">
        <v>23</v>
      </c>
      <c r="D34" s="57">
        <f>'показатель на 1 июля 22 года'!Q34</f>
        <v>202</v>
      </c>
      <c r="E34" s="57">
        <f>'показатель на 1.01.23года'!Q34</f>
        <v>0</v>
      </c>
      <c r="F34" s="58">
        <f t="shared" si="0"/>
        <v>-202</v>
      </c>
    </row>
    <row r="35" spans="1:6" ht="63">
      <c r="A35" s="98"/>
      <c r="B35" s="57" t="s">
        <v>30</v>
      </c>
      <c r="C35" s="57" t="s">
        <v>23</v>
      </c>
      <c r="D35" s="57">
        <f>'показатель на 1 июля 22 года'!Q35</f>
        <v>19</v>
      </c>
      <c r="E35" s="57">
        <f>'показатель на 1.01.23года'!Q35</f>
        <v>24</v>
      </c>
      <c r="F35" s="58">
        <f t="shared" si="0"/>
        <v>5</v>
      </c>
    </row>
    <row r="36" spans="1:6" ht="47.25">
      <c r="A36" s="97">
        <v>11</v>
      </c>
      <c r="B36" s="56" t="s">
        <v>49</v>
      </c>
      <c r="C36" s="57" t="s">
        <v>21</v>
      </c>
      <c r="D36" s="57">
        <f>'показатель на 1 июля 22 года'!Q36</f>
        <v>40</v>
      </c>
      <c r="E36" s="57">
        <f>'показатель на 1.01.23года'!Q36</f>
        <v>61</v>
      </c>
      <c r="F36" s="58">
        <f t="shared" si="0"/>
        <v>21</v>
      </c>
    </row>
    <row r="37" spans="1:6" ht="15.75">
      <c r="A37" s="98"/>
      <c r="B37" s="57" t="s">
        <v>27</v>
      </c>
      <c r="C37" s="57" t="s">
        <v>23</v>
      </c>
      <c r="D37" s="57">
        <f>'показатель на 1 июля 22 года'!Q37</f>
        <v>104</v>
      </c>
      <c r="E37" s="57">
        <f>'показатель на 1.01.23года'!Q37</f>
        <v>184</v>
      </c>
      <c r="F37" s="58">
        <f t="shared" si="0"/>
        <v>80</v>
      </c>
    </row>
    <row r="38" spans="1:6" ht="31.5">
      <c r="A38" s="3">
        <v>12</v>
      </c>
      <c r="B38" s="2" t="s">
        <v>50</v>
      </c>
      <c r="C38" s="3" t="s">
        <v>31</v>
      </c>
      <c r="D38" s="3"/>
      <c r="E38" s="3"/>
      <c r="F38" s="6"/>
    </row>
    <row r="39" spans="1:6" ht="15.75">
      <c r="A39" s="3"/>
      <c r="B39" s="3" t="s">
        <v>32</v>
      </c>
      <c r="C39" s="3" t="s">
        <v>23</v>
      </c>
      <c r="D39" s="3"/>
      <c r="E39" s="3"/>
      <c r="F39" s="6"/>
    </row>
    <row r="40" spans="1:6" ht="31.5">
      <c r="A40" s="3"/>
      <c r="B40" s="3" t="s">
        <v>33</v>
      </c>
      <c r="C40" s="3" t="s">
        <v>23</v>
      </c>
      <c r="D40" s="3"/>
      <c r="E40" s="3"/>
      <c r="F40" s="6"/>
    </row>
    <row r="41" spans="1:6" ht="37.5" customHeight="1">
      <c r="A41" s="3">
        <v>13</v>
      </c>
      <c r="B41" s="2" t="s">
        <v>51</v>
      </c>
      <c r="C41" s="3" t="s">
        <v>23</v>
      </c>
      <c r="D41" s="3"/>
      <c r="E41" s="3"/>
      <c r="F41" s="6"/>
    </row>
    <row r="42" spans="1:6" ht="31.5">
      <c r="A42" s="3">
        <v>14</v>
      </c>
      <c r="B42" s="2" t="s">
        <v>34</v>
      </c>
      <c r="C42" s="3" t="s">
        <v>23</v>
      </c>
      <c r="D42" s="3"/>
      <c r="E42" s="3"/>
      <c r="F42" s="6"/>
    </row>
    <row r="43" spans="1:6" ht="15.75" customHeight="1">
      <c r="A43" s="102" t="s">
        <v>2</v>
      </c>
      <c r="B43" s="103"/>
      <c r="C43" s="103"/>
      <c r="D43" s="103"/>
      <c r="E43" s="103"/>
      <c r="F43" s="104"/>
    </row>
    <row r="44" spans="1:6" ht="15.75">
      <c r="A44" s="97">
        <v>15</v>
      </c>
      <c r="B44" s="108" t="s">
        <v>35</v>
      </c>
      <c r="C44" s="57" t="s">
        <v>23</v>
      </c>
      <c r="D44" s="59">
        <f>'показатель на 1 июля 22 года'!Q44</f>
        <v>3060</v>
      </c>
      <c r="E44" s="57">
        <f>'показатель на 1.01.23года'!Q44</f>
        <v>3069</v>
      </c>
      <c r="F44" s="58">
        <f t="shared" ref="F44:F60" si="1">E44-D44</f>
        <v>9</v>
      </c>
    </row>
    <row r="45" spans="1:6" ht="51.75" customHeight="1">
      <c r="A45" s="107"/>
      <c r="B45" s="109"/>
      <c r="C45" s="57" t="s">
        <v>78</v>
      </c>
      <c r="D45" s="58">
        <f>'показатель на 1 июля 22 года'!Q45</f>
        <v>9.5205500762266251</v>
      </c>
      <c r="E45" s="60">
        <f>'показатель на 1.01.23года'!Q45</f>
        <v>9.1418188317297666</v>
      </c>
      <c r="F45" s="61"/>
    </row>
    <row r="46" spans="1:6" ht="15.75">
      <c r="A46" s="107"/>
      <c r="B46" s="97" t="s">
        <v>36</v>
      </c>
      <c r="C46" s="57" t="s">
        <v>23</v>
      </c>
      <c r="D46" s="59">
        <f>'показатель на 1 июля 22 года'!Q46</f>
        <v>660</v>
      </c>
      <c r="E46" s="57">
        <f>'показатель на 1.01.23года'!Q46</f>
        <v>622</v>
      </c>
      <c r="F46" s="58">
        <f t="shared" si="1"/>
        <v>-38</v>
      </c>
    </row>
    <row r="47" spans="1:6" ht="52.5" customHeight="1">
      <c r="A47" s="98"/>
      <c r="B47" s="98"/>
      <c r="C47" s="57" t="s">
        <v>78</v>
      </c>
      <c r="D47" s="58">
        <f>'показатель на 1 июля 22 года'!Q47</f>
        <v>2.0534519772253503</v>
      </c>
      <c r="E47" s="62">
        <f>'показатель на 1.01.23года'!Q47</f>
        <v>1.8527896100801289</v>
      </c>
      <c r="F47" s="61"/>
    </row>
    <row r="48" spans="1:6" ht="15.75">
      <c r="A48" s="77">
        <v>16</v>
      </c>
      <c r="B48" s="95" t="s">
        <v>54</v>
      </c>
      <c r="C48" s="3" t="s">
        <v>23</v>
      </c>
      <c r="D48" s="39">
        <f>'показатель на 1 июля 22 года'!Q48</f>
        <v>3504</v>
      </c>
      <c r="E48" s="3">
        <f>'показатель на 1.01.23года'!Q48</f>
        <v>2330</v>
      </c>
      <c r="F48" s="39">
        <f t="shared" si="1"/>
        <v>-1174</v>
      </c>
    </row>
    <row r="49" spans="1:6" ht="60.75" customHeight="1">
      <c r="A49" s="82"/>
      <c r="B49" s="78"/>
      <c r="C49" s="3" t="s">
        <v>78</v>
      </c>
      <c r="D49" s="39">
        <f>'показатель на 1 июля 22 года'!Q49</f>
        <v>10.901963224541861</v>
      </c>
      <c r="E49" s="20">
        <f>'показатель на 1.01.23года'!Q49</f>
        <v>6.9405141342229912</v>
      </c>
      <c r="F49" s="27"/>
    </row>
    <row r="50" spans="1:6" ht="15.75">
      <c r="A50" s="82"/>
      <c r="B50" s="77" t="s">
        <v>37</v>
      </c>
      <c r="C50" s="3" t="s">
        <v>23</v>
      </c>
      <c r="D50" s="22">
        <f>'показатель на 1 июля 22 года'!Q50</f>
        <v>407</v>
      </c>
      <c r="E50" s="3">
        <f>'показатель на 1.01.23года'!Q50</f>
        <v>266</v>
      </c>
      <c r="F50" s="39">
        <f t="shared" si="1"/>
        <v>-141</v>
      </c>
    </row>
    <row r="51" spans="1:6" ht="56.25" customHeight="1">
      <c r="A51" s="82"/>
      <c r="B51" s="78"/>
      <c r="C51" s="3" t="s">
        <v>78</v>
      </c>
      <c r="D51" s="39">
        <f>'показатель на 1 июля 22 года'!Q51</f>
        <v>11.615296803652967</v>
      </c>
      <c r="E51" s="20">
        <f>'показатель на 1.01.23года'!Q51</f>
        <v>11.416309012875537</v>
      </c>
      <c r="F51" s="27"/>
    </row>
    <row r="52" spans="1:6" ht="15.75">
      <c r="A52" s="82"/>
      <c r="B52" s="77" t="s">
        <v>38</v>
      </c>
      <c r="C52" s="3" t="s">
        <v>23</v>
      </c>
      <c r="D52" s="6">
        <f>'показатель на 1 июля 22 года'!Q52</f>
        <v>1369</v>
      </c>
      <c r="E52" s="3">
        <f>'показатель на 1.01.23года'!Q52</f>
        <v>939</v>
      </c>
      <c r="F52" s="39">
        <f t="shared" si="1"/>
        <v>-430</v>
      </c>
    </row>
    <row r="53" spans="1:6" ht="54" customHeight="1">
      <c r="A53" s="82"/>
      <c r="B53" s="78"/>
      <c r="C53" s="3" t="s">
        <v>78</v>
      </c>
      <c r="D53" s="39">
        <f>'показатель на 1 июля 22 года'!Q53</f>
        <v>39.06963470319635</v>
      </c>
      <c r="E53" s="20">
        <f>'показатель на 1.01.23года'!Q53</f>
        <v>40.300429184549358</v>
      </c>
      <c r="F53" s="6"/>
    </row>
    <row r="54" spans="1:6" ht="15.75">
      <c r="A54" s="82"/>
      <c r="B54" s="77" t="s">
        <v>39</v>
      </c>
      <c r="C54" s="3" t="s">
        <v>23</v>
      </c>
      <c r="D54" s="6">
        <f>'показатель на 1 июля 22 года'!Q54</f>
        <v>1495</v>
      </c>
      <c r="E54" s="3">
        <f>'показатель на 1.01.23года'!Q54</f>
        <v>993</v>
      </c>
      <c r="F54" s="39">
        <f t="shared" si="1"/>
        <v>-502</v>
      </c>
    </row>
    <row r="55" spans="1:6" ht="56.25" customHeight="1">
      <c r="A55" s="82"/>
      <c r="B55" s="78"/>
      <c r="C55" s="3" t="s">
        <v>78</v>
      </c>
      <c r="D55" s="39">
        <f>'показатель на 1 июля 22 года'!Q55</f>
        <v>42.665525114155251</v>
      </c>
      <c r="E55" s="20">
        <f>'показатель на 1.01.23года'!Q55</f>
        <v>42.618025751072963</v>
      </c>
      <c r="F55" s="6"/>
    </row>
    <row r="56" spans="1:6" ht="15.75">
      <c r="A56" s="82"/>
      <c r="B56" s="77" t="s">
        <v>72</v>
      </c>
      <c r="C56" s="3" t="s">
        <v>23</v>
      </c>
      <c r="D56" s="6">
        <f>'показатель на 1 июля 22 года'!Q56</f>
        <v>233</v>
      </c>
      <c r="E56" s="3">
        <f>'показатель на 1.01.23года'!Q56</f>
        <v>132</v>
      </c>
      <c r="F56" s="39">
        <f t="shared" si="1"/>
        <v>-101</v>
      </c>
    </row>
    <row r="57" spans="1:6" ht="56.25" customHeight="1">
      <c r="A57" s="78"/>
      <c r="B57" s="78"/>
      <c r="C57" s="3" t="s">
        <v>78</v>
      </c>
      <c r="D57" s="39">
        <f>'показатель на 1 июля 22 года'!Q57</f>
        <v>6.73</v>
      </c>
      <c r="E57" s="20">
        <f>'показатель на 1.01.23года'!Q57</f>
        <v>5.6652360515021458</v>
      </c>
      <c r="F57" s="6"/>
    </row>
    <row r="58" spans="1:6" ht="68.25" customHeight="1">
      <c r="A58" s="77">
        <v>17</v>
      </c>
      <c r="B58" s="110" t="s">
        <v>79</v>
      </c>
      <c r="C58" s="77" t="s">
        <v>41</v>
      </c>
      <c r="D58" s="6">
        <f>'показатель 2020'!Q58</f>
        <v>0</v>
      </c>
      <c r="E58" s="3">
        <f>'показатель на 1 июля 22 года'!Q58</f>
        <v>0</v>
      </c>
      <c r="F58" s="39">
        <f t="shared" si="1"/>
        <v>0</v>
      </c>
    </row>
    <row r="59" spans="1:6" ht="21.75" customHeight="1">
      <c r="A59" s="82"/>
      <c r="B59" s="111"/>
      <c r="C59" s="82"/>
      <c r="D59" s="6">
        <f>'показатель 2021'!Q59</f>
        <v>0</v>
      </c>
      <c r="E59" s="3">
        <f>'показатель на 1 июля 22 года'!Q59</f>
        <v>0</v>
      </c>
      <c r="F59" s="39">
        <f t="shared" si="1"/>
        <v>0</v>
      </c>
    </row>
    <row r="60" spans="1:6" ht="21.75" customHeight="1">
      <c r="A60" s="78"/>
      <c r="B60" s="112"/>
      <c r="C60" s="78"/>
      <c r="D60" s="6">
        <f>'показатель 2021'!Q60</f>
        <v>4</v>
      </c>
      <c r="E60" s="3">
        <f>'показатель на 1.01.23года'!Q58</f>
        <v>0</v>
      </c>
      <c r="F60" s="39">
        <f t="shared" si="1"/>
        <v>-4</v>
      </c>
    </row>
    <row r="61" spans="1:6" ht="96.75" customHeight="1">
      <c r="A61" s="3">
        <v>18</v>
      </c>
      <c r="B61" s="2" t="s">
        <v>52</v>
      </c>
      <c r="C61" s="3" t="s">
        <v>23</v>
      </c>
      <c r="D61" s="6">
        <f>'показатель на 1 июля 22 года'!Q61</f>
        <v>0</v>
      </c>
      <c r="E61" s="3" t="s">
        <v>83</v>
      </c>
      <c r="F61" s="39">
        <v>0</v>
      </c>
    </row>
    <row r="62" spans="1:6" ht="158.25" customHeight="1">
      <c r="A62" s="3">
        <v>19</v>
      </c>
      <c r="B62" s="2" t="s">
        <v>53</v>
      </c>
      <c r="C62" s="3" t="s">
        <v>23</v>
      </c>
      <c r="D62" s="6">
        <f>'показатель 2021'!Q62</f>
        <v>0</v>
      </c>
      <c r="E62" s="3">
        <f>'показатель на 1 июля 22 года'!Q62</f>
        <v>0</v>
      </c>
      <c r="F62" s="39">
        <v>0</v>
      </c>
    </row>
    <row r="63" spans="1:6">
      <c r="E63" t="s">
        <v>84</v>
      </c>
    </row>
  </sheetData>
  <mergeCells count="27">
    <mergeCell ref="A58:A60"/>
    <mergeCell ref="B58:B60"/>
    <mergeCell ref="C58:C60"/>
    <mergeCell ref="A48:A57"/>
    <mergeCell ref="B48:B49"/>
    <mergeCell ref="B50:B51"/>
    <mergeCell ref="B52:B53"/>
    <mergeCell ref="B54:B55"/>
    <mergeCell ref="B56:B57"/>
    <mergeCell ref="A33:A35"/>
    <mergeCell ref="A36:A37"/>
    <mergeCell ref="A43:F43"/>
    <mergeCell ref="A44:A47"/>
    <mergeCell ref="B44:B45"/>
    <mergeCell ref="B46:B47"/>
    <mergeCell ref="A31:A32"/>
    <mergeCell ref="A1:F1"/>
    <mergeCell ref="A5:F5"/>
    <mergeCell ref="A8:F8"/>
    <mergeCell ref="B11:B12"/>
    <mergeCell ref="B13:B14"/>
    <mergeCell ref="B15:B16"/>
    <mergeCell ref="B17:B18"/>
    <mergeCell ref="A19:F19"/>
    <mergeCell ref="A20:A23"/>
    <mergeCell ref="A24:A25"/>
    <mergeCell ref="A27:A2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24" max="5" man="1"/>
    <brk id="4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R62"/>
  <sheetViews>
    <sheetView workbookViewId="0">
      <pane xSplit="3" ySplit="5" topLeftCell="G24" activePane="bottomRight" state="frozen"/>
      <selection pane="topRight" activeCell="D1" sqref="D1"/>
      <selection pane="bottomLeft" activeCell="A6" sqref="A6"/>
      <selection pane="bottomRight" activeCell="P54" sqref="P54"/>
    </sheetView>
  </sheetViews>
  <sheetFormatPr defaultRowHeight="15"/>
  <cols>
    <col min="2" max="2" width="15" customWidth="1"/>
    <col min="4" max="4" width="11.42578125" customWidth="1"/>
    <col min="5" max="5" width="10.42578125" customWidth="1"/>
    <col min="6" max="6" width="11.28515625" customWidth="1"/>
    <col min="7" max="7" width="12" customWidth="1"/>
    <col min="8" max="8" width="10.42578125" customWidth="1"/>
    <col min="9" max="9" width="11.28515625" customWidth="1"/>
    <col min="10" max="10" width="10.140625" customWidth="1"/>
    <col min="11" max="11" width="12.85546875" customWidth="1"/>
    <col min="12" max="12" width="11.140625" customWidth="1"/>
    <col min="13" max="13" width="10.7109375" customWidth="1"/>
    <col min="14" max="14" width="11" customWidth="1"/>
    <col min="15" max="15" width="13.28515625" customWidth="1"/>
    <col min="16" max="16" width="9.85546875" customWidth="1"/>
    <col min="17" max="17" width="10.7109375" customWidth="1"/>
  </cols>
  <sheetData>
    <row r="1" spans="1:17" ht="15.75">
      <c r="A1" s="74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5.75">
      <c r="A2" s="79" t="s">
        <v>4</v>
      </c>
      <c r="B2" s="80"/>
      <c r="C2" s="80"/>
      <c r="D2" s="80"/>
      <c r="E2" s="80"/>
      <c r="F2" s="80"/>
      <c r="G2" s="80"/>
      <c r="H2" s="80"/>
      <c r="I2" s="80"/>
      <c r="J2" s="81"/>
      <c r="K2" s="6"/>
      <c r="L2" s="6"/>
      <c r="M2" s="6"/>
      <c r="N2" s="6"/>
      <c r="O2" s="6"/>
      <c r="P2" s="6"/>
      <c r="Q2" s="6"/>
    </row>
    <row r="3" spans="1:17" ht="108">
      <c r="A3" s="2" t="s">
        <v>5</v>
      </c>
      <c r="B3" s="2" t="s">
        <v>6</v>
      </c>
      <c r="C3" s="2" t="s">
        <v>7</v>
      </c>
      <c r="D3" s="46" t="s">
        <v>68</v>
      </c>
      <c r="E3" s="44" t="s">
        <v>55</v>
      </c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4" t="s">
        <v>61</v>
      </c>
      <c r="L3" s="45" t="s">
        <v>62</v>
      </c>
      <c r="M3" s="44" t="s">
        <v>63</v>
      </c>
      <c r="N3" s="44" t="s">
        <v>64</v>
      </c>
      <c r="O3" s="44" t="s">
        <v>65</v>
      </c>
      <c r="P3" s="44" t="s">
        <v>66</v>
      </c>
      <c r="Q3" s="28" t="s">
        <v>67</v>
      </c>
    </row>
    <row r="4" spans="1:17" ht="15.7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28">
        <v>17</v>
      </c>
    </row>
    <row r="5" spans="1:17" ht="15.75">
      <c r="A5" s="89" t="s">
        <v>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31.5">
      <c r="A6" s="3">
        <v>1</v>
      </c>
      <c r="B6" s="2" t="s">
        <v>42</v>
      </c>
      <c r="C6" s="3" t="s">
        <v>8</v>
      </c>
      <c r="D6" s="18">
        <v>0.49</v>
      </c>
      <c r="E6" s="18">
        <v>0.15</v>
      </c>
      <c r="F6" s="18">
        <v>0.21</v>
      </c>
      <c r="G6" s="18">
        <v>0.52</v>
      </c>
      <c r="H6" s="18">
        <v>0.32</v>
      </c>
      <c r="I6" s="18">
        <v>0.16</v>
      </c>
      <c r="J6" s="19">
        <v>0.2</v>
      </c>
      <c r="K6" s="18">
        <v>0.77</v>
      </c>
      <c r="L6" s="18">
        <v>0.22</v>
      </c>
      <c r="M6" s="18">
        <v>0.26</v>
      </c>
      <c r="N6" s="18">
        <v>0.21</v>
      </c>
      <c r="O6" s="18">
        <v>0.04</v>
      </c>
      <c r="P6" s="18">
        <v>0.31</v>
      </c>
      <c r="Q6" s="29">
        <f>SUM(D6:P6)</f>
        <v>3.8600000000000008</v>
      </c>
    </row>
    <row r="7" spans="1:17" ht="47.25">
      <c r="A7" s="3">
        <v>2</v>
      </c>
      <c r="B7" s="2" t="s">
        <v>43</v>
      </c>
      <c r="C7" s="3" t="s">
        <v>9</v>
      </c>
      <c r="D7" s="23">
        <f t="shared" ref="D7:G7" si="0">(D9/D6)/1000</f>
        <v>2.2857142857142859E-3</v>
      </c>
      <c r="E7" s="23">
        <f t="shared" si="0"/>
        <v>6.7333333333333334E-3</v>
      </c>
      <c r="F7" s="23">
        <f t="shared" si="0"/>
        <v>7.8095238095238096E-3</v>
      </c>
      <c r="G7" s="23">
        <f t="shared" si="0"/>
        <v>6.2115384615384619E-3</v>
      </c>
      <c r="H7" s="23">
        <f>(H9/H6)/1000</f>
        <v>3.5937499999999997E-3</v>
      </c>
      <c r="I7" s="23">
        <f t="shared" ref="I7:Q7" si="1">(I9/I6)/1000</f>
        <v>6.1875000000000003E-3</v>
      </c>
      <c r="J7" s="23">
        <f t="shared" si="1"/>
        <v>6.5499999999999994E-3</v>
      </c>
      <c r="K7" s="23">
        <f>(K9/K6)/1000</f>
        <v>1.2467532467532467E-3</v>
      </c>
      <c r="L7" s="23">
        <f t="shared" si="1"/>
        <v>4.2272727272727271E-3</v>
      </c>
      <c r="M7" s="23">
        <f t="shared" si="1"/>
        <v>5.8461538461538455E-3</v>
      </c>
      <c r="N7" s="23">
        <f t="shared" si="1"/>
        <v>4.6666666666666671E-3</v>
      </c>
      <c r="O7" s="23">
        <f t="shared" si="1"/>
        <v>0.41749999999999998</v>
      </c>
      <c r="P7" s="23">
        <f t="shared" si="1"/>
        <v>3.3870967741935483E-3</v>
      </c>
      <c r="Q7" s="30">
        <f t="shared" si="1"/>
        <v>8.4430051813471491E-3</v>
      </c>
    </row>
    <row r="8" spans="1:17" ht="15.75">
      <c r="A8" s="83" t="s">
        <v>10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7" ht="31.5">
      <c r="A9" s="3">
        <v>3</v>
      </c>
      <c r="B9" s="2" t="s">
        <v>11</v>
      </c>
      <c r="C9" s="3" t="s">
        <v>12</v>
      </c>
      <c r="D9" s="3">
        <v>1.1200000000000001</v>
      </c>
      <c r="E9" s="3">
        <v>1.01</v>
      </c>
      <c r="F9" s="3">
        <v>1.64</v>
      </c>
      <c r="G9" s="3">
        <v>3.23</v>
      </c>
      <c r="H9" s="3">
        <v>1.1499999999999999</v>
      </c>
      <c r="I9" s="3">
        <v>0.99</v>
      </c>
      <c r="J9" s="3">
        <v>1.31</v>
      </c>
      <c r="K9" s="3">
        <v>0.96</v>
      </c>
      <c r="L9" s="3">
        <v>0.93</v>
      </c>
      <c r="M9" s="22">
        <v>1.52</v>
      </c>
      <c r="N9" s="22">
        <v>0.98</v>
      </c>
      <c r="O9" s="22">
        <v>16.7</v>
      </c>
      <c r="P9" s="22">
        <v>1.05</v>
      </c>
      <c r="Q9" s="31">
        <f>SUM(D9:P9)</f>
        <v>32.589999999999996</v>
      </c>
    </row>
    <row r="10" spans="1:17" ht="15.75">
      <c r="A10" s="3"/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1"/>
    </row>
    <row r="11" spans="1:17" ht="31.5">
      <c r="A11" s="3"/>
      <c r="B11" s="77" t="s">
        <v>14</v>
      </c>
      <c r="C11" s="3" t="s">
        <v>15</v>
      </c>
      <c r="D11" s="13">
        <f>D13+D15+D17</f>
        <v>1.1200000000000001</v>
      </c>
      <c r="E11" s="13">
        <f t="shared" ref="E11:Q12" si="2">E13+E15+E17</f>
        <v>1</v>
      </c>
      <c r="F11" s="13">
        <f t="shared" si="2"/>
        <v>1.63</v>
      </c>
      <c r="G11" s="13">
        <f t="shared" si="2"/>
        <v>3.1999999999999997</v>
      </c>
      <c r="H11" s="13">
        <f t="shared" si="2"/>
        <v>1.1399999999999999</v>
      </c>
      <c r="I11" s="13">
        <f t="shared" si="2"/>
        <v>0.97000000000000008</v>
      </c>
      <c r="J11" s="13">
        <f t="shared" si="2"/>
        <v>1.3</v>
      </c>
      <c r="K11" s="13">
        <f t="shared" si="2"/>
        <v>0.96</v>
      </c>
      <c r="L11" s="13">
        <f t="shared" si="2"/>
        <v>0.7</v>
      </c>
      <c r="M11" s="13">
        <f t="shared" si="2"/>
        <v>1.51</v>
      </c>
      <c r="N11" s="13">
        <f>N13+N15+N17</f>
        <v>0.97</v>
      </c>
      <c r="O11" s="13" t="e">
        <f>O13+O15+O17</f>
        <v>#VALUE!</v>
      </c>
      <c r="P11" s="13">
        <f t="shared" si="2"/>
        <v>1.03</v>
      </c>
      <c r="Q11" s="33">
        <f t="shared" si="2"/>
        <v>26.68</v>
      </c>
    </row>
    <row r="12" spans="1:17" ht="63.75">
      <c r="A12" s="3"/>
      <c r="B12" s="78"/>
      <c r="C12" s="16" t="s">
        <v>78</v>
      </c>
      <c r="D12" s="13">
        <f>D11/D9*100</f>
        <v>100</v>
      </c>
      <c r="E12" s="13">
        <f t="shared" ref="E12:P12" si="3">E11/E9*100</f>
        <v>99.009900990099013</v>
      </c>
      <c r="F12" s="13">
        <f t="shared" si="3"/>
        <v>99.390243902439025</v>
      </c>
      <c r="G12" s="13">
        <f t="shared" si="3"/>
        <v>99.07120743034055</v>
      </c>
      <c r="H12" s="13">
        <f t="shared" si="3"/>
        <v>99.130434782608688</v>
      </c>
      <c r="I12" s="13">
        <f t="shared" si="3"/>
        <v>97.979797979797993</v>
      </c>
      <c r="J12" s="13">
        <f t="shared" si="3"/>
        <v>99.236641221374043</v>
      </c>
      <c r="K12" s="13">
        <f t="shared" si="3"/>
        <v>100</v>
      </c>
      <c r="L12" s="13">
        <f>L11/L9*100</f>
        <v>75.268817204301058</v>
      </c>
      <c r="M12" s="13">
        <f t="shared" si="3"/>
        <v>99.342105263157904</v>
      </c>
      <c r="N12" s="13">
        <f>N11/N9*100</f>
        <v>98.979591836734699</v>
      </c>
      <c r="O12" s="13" t="e">
        <f t="shared" si="3"/>
        <v>#VALUE!</v>
      </c>
      <c r="P12" s="13">
        <f t="shared" si="3"/>
        <v>98.095238095238088</v>
      </c>
      <c r="Q12" s="33">
        <f t="shared" si="2"/>
        <v>81.865602945688877</v>
      </c>
    </row>
    <row r="13" spans="1:17" ht="31.5">
      <c r="A13" s="3"/>
      <c r="B13" s="77" t="s">
        <v>16</v>
      </c>
      <c r="C13" s="3" t="s">
        <v>17</v>
      </c>
      <c r="D13" s="3">
        <v>0.26</v>
      </c>
      <c r="E13" s="3">
        <v>0.31</v>
      </c>
      <c r="F13" s="3">
        <v>0.49</v>
      </c>
      <c r="G13" s="3">
        <v>0.3</v>
      </c>
      <c r="H13" s="3">
        <v>0.26</v>
      </c>
      <c r="I13" s="3">
        <v>0.2</v>
      </c>
      <c r="J13" s="3">
        <v>0.3</v>
      </c>
      <c r="K13" s="3">
        <v>0.21</v>
      </c>
      <c r="L13" s="3">
        <v>0.24</v>
      </c>
      <c r="M13" s="18">
        <v>0.44</v>
      </c>
      <c r="N13" s="3">
        <v>0.24</v>
      </c>
      <c r="O13" s="3">
        <v>5.05</v>
      </c>
      <c r="P13" s="3">
        <v>0.21</v>
      </c>
      <c r="Q13" s="43">
        <f t="shared" ref="Q13:Q17" si="4">SUM(D13:P13)</f>
        <v>8.5100000000000016</v>
      </c>
    </row>
    <row r="14" spans="1:17" ht="63.75">
      <c r="A14" s="3"/>
      <c r="B14" s="78"/>
      <c r="C14" s="16" t="s">
        <v>78</v>
      </c>
      <c r="D14" s="24">
        <f>D13/D9*100</f>
        <v>23.214285714285712</v>
      </c>
      <c r="E14" s="24">
        <f t="shared" ref="E14:Q14" si="5">E13/E9*100</f>
        <v>30.693069306930692</v>
      </c>
      <c r="F14" s="24">
        <f t="shared" si="5"/>
        <v>29.878048780487802</v>
      </c>
      <c r="G14" s="24">
        <f t="shared" si="5"/>
        <v>9.2879256965944279</v>
      </c>
      <c r="H14" s="24">
        <f t="shared" si="5"/>
        <v>22.608695652173914</v>
      </c>
      <c r="I14" s="24">
        <f t="shared" si="5"/>
        <v>20.202020202020204</v>
      </c>
      <c r="J14" s="24">
        <f t="shared" si="5"/>
        <v>22.900763358778626</v>
      </c>
      <c r="K14" s="24">
        <f t="shared" si="5"/>
        <v>21.875</v>
      </c>
      <c r="L14" s="24">
        <f t="shared" si="5"/>
        <v>25.806451612903224</v>
      </c>
      <c r="M14" s="24">
        <f t="shared" si="5"/>
        <v>28.947368421052634</v>
      </c>
      <c r="N14" s="24">
        <f>N13/N9*100</f>
        <v>24.489795918367346</v>
      </c>
      <c r="O14" s="24">
        <f t="shared" si="5"/>
        <v>30.239520958083833</v>
      </c>
      <c r="P14" s="24">
        <f t="shared" si="5"/>
        <v>20</v>
      </c>
      <c r="Q14" s="34">
        <f t="shared" si="5"/>
        <v>26.11230438784904</v>
      </c>
    </row>
    <row r="15" spans="1:17" ht="31.5">
      <c r="A15" s="3"/>
      <c r="B15" s="77" t="s">
        <v>18</v>
      </c>
      <c r="C15" s="3" t="s">
        <v>15</v>
      </c>
      <c r="D15" s="3">
        <v>0.59</v>
      </c>
      <c r="E15" s="3">
        <v>0.47</v>
      </c>
      <c r="F15" s="3">
        <v>0.87</v>
      </c>
      <c r="G15" s="3">
        <v>2.4</v>
      </c>
      <c r="H15" s="3">
        <v>0.69</v>
      </c>
      <c r="I15" s="3">
        <v>0.6</v>
      </c>
      <c r="J15" s="3">
        <v>0.71</v>
      </c>
      <c r="K15" s="3">
        <v>0.56000000000000005</v>
      </c>
      <c r="L15" s="3">
        <v>0.23</v>
      </c>
      <c r="M15" s="18">
        <v>0.86</v>
      </c>
      <c r="N15" s="3">
        <v>0.45</v>
      </c>
      <c r="O15" s="3">
        <v>6.1</v>
      </c>
      <c r="P15" s="3">
        <v>0.51</v>
      </c>
      <c r="Q15" s="31">
        <f t="shared" si="4"/>
        <v>15.04</v>
      </c>
    </row>
    <row r="16" spans="1:17" ht="63.75">
      <c r="A16" s="3"/>
      <c r="B16" s="78"/>
      <c r="C16" s="16" t="s">
        <v>78</v>
      </c>
      <c r="D16" s="24">
        <f>D15/D9*100</f>
        <v>52.678571428571416</v>
      </c>
      <c r="E16" s="24">
        <f t="shared" ref="E16:Q16" si="6">E15/E9*100</f>
        <v>46.53465346534653</v>
      </c>
      <c r="F16" s="24">
        <f t="shared" si="6"/>
        <v>53.048780487804883</v>
      </c>
      <c r="G16" s="24">
        <f t="shared" si="6"/>
        <v>74.303405572755423</v>
      </c>
      <c r="H16" s="24">
        <f t="shared" si="6"/>
        <v>60</v>
      </c>
      <c r="I16" s="24">
        <f t="shared" si="6"/>
        <v>60.606060606060609</v>
      </c>
      <c r="J16" s="24">
        <f t="shared" si="6"/>
        <v>54.198473282442741</v>
      </c>
      <c r="K16" s="24">
        <f t="shared" si="6"/>
        <v>58.333333333333336</v>
      </c>
      <c r="L16" s="24">
        <f t="shared" si="6"/>
        <v>24.731182795698924</v>
      </c>
      <c r="M16" s="24">
        <f t="shared" si="6"/>
        <v>56.578947368421048</v>
      </c>
      <c r="N16" s="24">
        <f t="shared" si="6"/>
        <v>45.91836734693878</v>
      </c>
      <c r="O16" s="24">
        <f t="shared" si="6"/>
        <v>36.526946107784433</v>
      </c>
      <c r="P16" s="24">
        <f t="shared" si="6"/>
        <v>48.571428571428569</v>
      </c>
      <c r="Q16" s="34">
        <f t="shared" si="6"/>
        <v>46.149125498619206</v>
      </c>
    </row>
    <row r="17" spans="1:17" ht="31.5">
      <c r="A17" s="3"/>
      <c r="B17" s="77" t="s">
        <v>19</v>
      </c>
      <c r="C17" s="3" t="s">
        <v>15</v>
      </c>
      <c r="D17" s="3">
        <v>0.27</v>
      </c>
      <c r="E17" s="3">
        <v>0.22</v>
      </c>
      <c r="F17" s="3">
        <v>0.27</v>
      </c>
      <c r="G17" s="3">
        <v>0.5</v>
      </c>
      <c r="H17" s="3">
        <v>0.19</v>
      </c>
      <c r="I17" s="3">
        <v>0.17</v>
      </c>
      <c r="J17" s="3">
        <v>0.28999999999999998</v>
      </c>
      <c r="K17" s="3">
        <v>0.19</v>
      </c>
      <c r="L17" s="3">
        <v>0.23</v>
      </c>
      <c r="M17" s="3">
        <v>0.21</v>
      </c>
      <c r="N17" s="3">
        <v>0.28000000000000003</v>
      </c>
      <c r="O17" s="3" t="s">
        <v>82</v>
      </c>
      <c r="P17" s="3">
        <v>0.31</v>
      </c>
      <c r="Q17" s="31">
        <f t="shared" si="4"/>
        <v>3.1300000000000003</v>
      </c>
    </row>
    <row r="18" spans="1:17" ht="63.75">
      <c r="A18" s="3"/>
      <c r="B18" s="78"/>
      <c r="C18" s="16" t="s">
        <v>78</v>
      </c>
      <c r="D18" s="24">
        <f>D17/D9*100</f>
        <v>24.107142857142858</v>
      </c>
      <c r="E18" s="24">
        <f t="shared" ref="E18:Q18" si="7">E17/E9*100</f>
        <v>21.782178217821784</v>
      </c>
      <c r="F18" s="24">
        <f t="shared" si="7"/>
        <v>16.463414634146343</v>
      </c>
      <c r="G18" s="24">
        <f t="shared" si="7"/>
        <v>15.479876160990713</v>
      </c>
      <c r="H18" s="24">
        <f t="shared" si="7"/>
        <v>16.521739130434785</v>
      </c>
      <c r="I18" s="24">
        <f t="shared" si="7"/>
        <v>17.171717171717173</v>
      </c>
      <c r="J18" s="24">
        <f t="shared" si="7"/>
        <v>22.137404580152669</v>
      </c>
      <c r="K18" s="24">
        <f t="shared" si="7"/>
        <v>19.791666666666668</v>
      </c>
      <c r="L18" s="24">
        <f t="shared" si="7"/>
        <v>24.731182795698924</v>
      </c>
      <c r="M18" s="24">
        <f t="shared" si="7"/>
        <v>13.815789473684209</v>
      </c>
      <c r="N18" s="24">
        <f t="shared" si="7"/>
        <v>28.571428571428577</v>
      </c>
      <c r="O18" s="24" t="e">
        <f t="shared" si="7"/>
        <v>#VALUE!</v>
      </c>
      <c r="P18" s="24">
        <f t="shared" si="7"/>
        <v>29.523809523809526</v>
      </c>
      <c r="Q18" s="34">
        <f t="shared" si="7"/>
        <v>9.6041730592206225</v>
      </c>
    </row>
    <row r="19" spans="1:17" ht="15.75">
      <c r="A19" s="86" t="s">
        <v>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ht="63">
      <c r="A20" s="77">
        <v>4</v>
      </c>
      <c r="B20" s="2" t="s">
        <v>20</v>
      </c>
      <c r="C20" s="3" t="s">
        <v>21</v>
      </c>
      <c r="D20" s="3">
        <v>28</v>
      </c>
      <c r="E20" s="3">
        <v>40</v>
      </c>
      <c r="F20" s="3">
        <v>78</v>
      </c>
      <c r="G20" s="3">
        <v>27</v>
      </c>
      <c r="H20" s="3">
        <v>29</v>
      </c>
      <c r="I20" s="3">
        <v>20</v>
      </c>
      <c r="J20" s="3">
        <v>49</v>
      </c>
      <c r="K20" s="3">
        <v>24</v>
      </c>
      <c r="L20" s="3">
        <v>48</v>
      </c>
      <c r="M20" s="3">
        <v>47</v>
      </c>
      <c r="N20" s="3">
        <v>30</v>
      </c>
      <c r="O20" s="3">
        <v>1152</v>
      </c>
      <c r="P20" s="3">
        <v>25</v>
      </c>
      <c r="Q20" s="31">
        <f t="shared" ref="Q20:Q30" si="8">SUM(D20:P20)</f>
        <v>1597</v>
      </c>
    </row>
    <row r="21" spans="1:17" ht="47.25">
      <c r="A21" s="82"/>
      <c r="B21" s="3" t="s">
        <v>22</v>
      </c>
      <c r="C21" s="3" t="s">
        <v>23</v>
      </c>
      <c r="D21" s="3">
        <v>88</v>
      </c>
      <c r="E21" s="3">
        <v>147</v>
      </c>
      <c r="F21" s="3">
        <v>271</v>
      </c>
      <c r="G21" s="3">
        <v>86</v>
      </c>
      <c r="H21" s="3">
        <v>94</v>
      </c>
      <c r="I21" s="41">
        <v>69</v>
      </c>
      <c r="J21" s="3">
        <v>172</v>
      </c>
      <c r="K21" s="3">
        <v>97</v>
      </c>
      <c r="L21" s="18">
        <v>125</v>
      </c>
      <c r="M21" s="3">
        <v>164</v>
      </c>
      <c r="N21" s="3">
        <v>111</v>
      </c>
      <c r="O21" s="3">
        <v>1834</v>
      </c>
      <c r="P21" s="3">
        <v>92</v>
      </c>
      <c r="Q21" s="31">
        <f t="shared" si="8"/>
        <v>3350</v>
      </c>
    </row>
    <row r="22" spans="1:17" ht="15.75">
      <c r="A22" s="82"/>
      <c r="B22" s="3" t="s">
        <v>24</v>
      </c>
      <c r="C22" s="3" t="s">
        <v>23</v>
      </c>
      <c r="D22" s="3">
        <v>23</v>
      </c>
      <c r="E22" s="3">
        <v>44</v>
      </c>
      <c r="F22" s="3">
        <v>95</v>
      </c>
      <c r="G22" s="3">
        <v>20</v>
      </c>
      <c r="H22" s="3">
        <v>34</v>
      </c>
      <c r="I22" s="3">
        <v>21</v>
      </c>
      <c r="J22" s="3">
        <v>50</v>
      </c>
      <c r="K22" s="3">
        <v>37</v>
      </c>
      <c r="L22" s="3">
        <v>62</v>
      </c>
      <c r="M22" s="3">
        <v>64</v>
      </c>
      <c r="N22" s="3">
        <v>30</v>
      </c>
      <c r="O22" s="3"/>
      <c r="P22" s="3">
        <v>40</v>
      </c>
      <c r="Q22" s="31">
        <f t="shared" si="8"/>
        <v>520</v>
      </c>
    </row>
    <row r="23" spans="1:17" ht="15.75">
      <c r="A23" s="78"/>
      <c r="B23" s="3" t="s">
        <v>25</v>
      </c>
      <c r="C23" s="3" t="s">
        <v>23</v>
      </c>
      <c r="D23" s="3">
        <v>65</v>
      </c>
      <c r="E23" s="3">
        <v>103</v>
      </c>
      <c r="F23" s="3">
        <v>176</v>
      </c>
      <c r="G23" s="3">
        <v>71</v>
      </c>
      <c r="H23" s="3">
        <v>60</v>
      </c>
      <c r="I23" s="3">
        <v>48</v>
      </c>
      <c r="J23" s="3">
        <v>122</v>
      </c>
      <c r="K23" s="3">
        <v>60</v>
      </c>
      <c r="L23" s="3">
        <v>63</v>
      </c>
      <c r="M23" s="3">
        <v>100</v>
      </c>
      <c r="N23" s="3">
        <v>81</v>
      </c>
      <c r="O23" s="3"/>
      <c r="P23" s="3">
        <v>52</v>
      </c>
      <c r="Q23" s="31">
        <f t="shared" si="8"/>
        <v>1001</v>
      </c>
    </row>
    <row r="24" spans="1:17" ht="78.75">
      <c r="A24" s="77">
        <v>5</v>
      </c>
      <c r="B24" s="2" t="s">
        <v>44</v>
      </c>
      <c r="C24" s="3" t="s">
        <v>21</v>
      </c>
      <c r="D24" s="3">
        <v>7</v>
      </c>
      <c r="E24" s="3">
        <v>7</v>
      </c>
      <c r="F24" s="3">
        <v>8</v>
      </c>
      <c r="G24" s="3">
        <v>4</v>
      </c>
      <c r="H24" s="3">
        <v>5</v>
      </c>
      <c r="I24" s="3">
        <v>1</v>
      </c>
      <c r="J24" s="3">
        <v>30</v>
      </c>
      <c r="K24" s="3">
        <v>9</v>
      </c>
      <c r="L24" s="3">
        <v>2</v>
      </c>
      <c r="M24" s="3">
        <v>4</v>
      </c>
      <c r="N24" s="3">
        <v>5</v>
      </c>
      <c r="O24" s="3"/>
      <c r="P24" s="3">
        <v>8</v>
      </c>
      <c r="Q24" s="31">
        <f t="shared" si="8"/>
        <v>90</v>
      </c>
    </row>
    <row r="25" spans="1:17" ht="63">
      <c r="A25" s="78"/>
      <c r="B25" s="3" t="s">
        <v>26</v>
      </c>
      <c r="C25" s="3" t="s">
        <v>23</v>
      </c>
      <c r="D25" s="3">
        <v>7</v>
      </c>
      <c r="E25" s="3">
        <v>7</v>
      </c>
      <c r="F25" s="3">
        <v>9</v>
      </c>
      <c r="G25" s="3">
        <v>4</v>
      </c>
      <c r="H25" s="3">
        <v>5</v>
      </c>
      <c r="I25" s="3">
        <v>1</v>
      </c>
      <c r="J25" s="3">
        <v>32</v>
      </c>
      <c r="K25" s="3">
        <v>11</v>
      </c>
      <c r="L25" s="3">
        <v>4</v>
      </c>
      <c r="M25" s="3">
        <v>4</v>
      </c>
      <c r="N25" s="3">
        <v>5</v>
      </c>
      <c r="O25" s="3">
        <v>154</v>
      </c>
      <c r="P25" s="3">
        <v>8</v>
      </c>
      <c r="Q25" s="31">
        <f t="shared" si="8"/>
        <v>251</v>
      </c>
    </row>
    <row r="26" spans="1:17" ht="31.5">
      <c r="A26" s="3">
        <v>6</v>
      </c>
      <c r="B26" s="2" t="s">
        <v>45</v>
      </c>
      <c r="C26" s="3" t="s">
        <v>21</v>
      </c>
      <c r="D26" s="3">
        <v>7</v>
      </c>
      <c r="E26" s="3">
        <v>4</v>
      </c>
      <c r="F26" s="3">
        <v>8</v>
      </c>
      <c r="G26" s="3">
        <v>4</v>
      </c>
      <c r="H26" s="3">
        <v>2</v>
      </c>
      <c r="I26" s="3">
        <v>6</v>
      </c>
      <c r="J26" s="3">
        <v>3</v>
      </c>
      <c r="K26" s="3">
        <v>4</v>
      </c>
      <c r="L26" s="3">
        <v>4</v>
      </c>
      <c r="M26" s="3">
        <v>3</v>
      </c>
      <c r="N26" s="3">
        <v>11</v>
      </c>
      <c r="O26" s="3">
        <v>10</v>
      </c>
      <c r="P26" s="3">
        <v>9</v>
      </c>
      <c r="Q26" s="31">
        <f t="shared" si="8"/>
        <v>75</v>
      </c>
    </row>
    <row r="27" spans="1:17" ht="15.75">
      <c r="A27" s="77">
        <v>7</v>
      </c>
      <c r="B27" s="2" t="s">
        <v>27</v>
      </c>
      <c r="C27" s="3" t="s">
        <v>23</v>
      </c>
      <c r="D27" s="3">
        <v>11</v>
      </c>
      <c r="E27" s="3">
        <v>6</v>
      </c>
      <c r="F27" s="3">
        <v>11</v>
      </c>
      <c r="G27" s="3">
        <v>7</v>
      </c>
      <c r="H27" s="3">
        <v>2</v>
      </c>
      <c r="I27" s="3">
        <v>11</v>
      </c>
      <c r="J27" s="3">
        <v>6</v>
      </c>
      <c r="K27" s="3">
        <v>8</v>
      </c>
      <c r="L27" s="3">
        <v>4</v>
      </c>
      <c r="M27" s="3">
        <v>3</v>
      </c>
      <c r="N27" s="3">
        <v>23</v>
      </c>
      <c r="O27" s="3">
        <v>15</v>
      </c>
      <c r="P27" s="3">
        <v>19</v>
      </c>
      <c r="Q27" s="31">
        <f t="shared" si="8"/>
        <v>126</v>
      </c>
    </row>
    <row r="28" spans="1:17" ht="78.75">
      <c r="A28" s="82"/>
      <c r="B28" s="3" t="s">
        <v>28</v>
      </c>
      <c r="C28" s="3" t="s">
        <v>23</v>
      </c>
      <c r="D28" s="3">
        <v>1</v>
      </c>
      <c r="E28" s="3"/>
      <c r="F28" s="3">
        <v>2</v>
      </c>
      <c r="G28" s="18">
        <v>1</v>
      </c>
      <c r="H28" s="3"/>
      <c r="I28" s="3">
        <v>0</v>
      </c>
      <c r="J28" s="3">
        <v>0</v>
      </c>
      <c r="K28" s="3">
        <v>0</v>
      </c>
      <c r="L28" s="3"/>
      <c r="M28" s="3"/>
      <c r="N28" s="18">
        <v>0</v>
      </c>
      <c r="O28" s="3">
        <v>23</v>
      </c>
      <c r="P28" s="3">
        <v>1</v>
      </c>
      <c r="Q28" s="31">
        <f t="shared" si="8"/>
        <v>28</v>
      </c>
    </row>
    <row r="29" spans="1:17" ht="31.5">
      <c r="A29" s="78"/>
      <c r="B29" s="3" t="s">
        <v>29</v>
      </c>
      <c r="C29" s="3" t="s">
        <v>23</v>
      </c>
      <c r="D29" s="3">
        <v>1</v>
      </c>
      <c r="E29" s="3"/>
      <c r="F29" s="3">
        <v>2</v>
      </c>
      <c r="G29" s="18">
        <v>4</v>
      </c>
      <c r="H29" s="3"/>
      <c r="I29" s="3">
        <v>0</v>
      </c>
      <c r="J29" s="3">
        <v>0</v>
      </c>
      <c r="K29" s="3"/>
      <c r="L29" s="3"/>
      <c r="M29" s="3">
        <v>2</v>
      </c>
      <c r="N29" s="18">
        <v>6</v>
      </c>
      <c r="O29" s="3">
        <v>3</v>
      </c>
      <c r="P29" s="3">
        <v>0</v>
      </c>
      <c r="Q29" s="31">
        <f t="shared" si="8"/>
        <v>18</v>
      </c>
    </row>
    <row r="30" spans="1:17" ht="47.25">
      <c r="A30" s="3">
        <v>8</v>
      </c>
      <c r="B30" s="2" t="s">
        <v>46</v>
      </c>
      <c r="C30" s="3" t="s">
        <v>23</v>
      </c>
      <c r="D30" s="3">
        <v>67</v>
      </c>
      <c r="E30" s="3">
        <v>49</v>
      </c>
      <c r="F30" s="3">
        <v>125</v>
      </c>
      <c r="G30" s="3">
        <v>45</v>
      </c>
      <c r="H30" s="3">
        <v>21</v>
      </c>
      <c r="I30" s="3">
        <v>0</v>
      </c>
      <c r="J30" s="3">
        <v>70</v>
      </c>
      <c r="K30" s="3">
        <v>56</v>
      </c>
      <c r="L30" s="3">
        <v>38</v>
      </c>
      <c r="M30" s="3">
        <v>47</v>
      </c>
      <c r="N30" s="3">
        <v>41</v>
      </c>
      <c r="O30" s="3">
        <v>1</v>
      </c>
      <c r="P30" s="3">
        <v>37</v>
      </c>
      <c r="Q30" s="31">
        <f t="shared" si="8"/>
        <v>597</v>
      </c>
    </row>
    <row r="31" spans="1:17" ht="63">
      <c r="A31" s="77">
        <v>9</v>
      </c>
      <c r="B31" s="2" t="s">
        <v>47</v>
      </c>
      <c r="C31" s="3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1"/>
    </row>
    <row r="32" spans="1:17" ht="15.75">
      <c r="A32" s="78"/>
      <c r="B32" s="3" t="s">
        <v>27</v>
      </c>
      <c r="C32" s="3" t="s">
        <v>23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1"/>
    </row>
    <row r="33" spans="1:17" ht="94.5">
      <c r="A33" s="77">
        <v>10</v>
      </c>
      <c r="B33" s="2" t="s">
        <v>48</v>
      </c>
      <c r="C33" s="3" t="s">
        <v>21</v>
      </c>
      <c r="D33" s="3">
        <v>0</v>
      </c>
      <c r="E33" s="3"/>
      <c r="F33" s="3"/>
      <c r="G33" s="3"/>
      <c r="H33" s="3"/>
      <c r="I33" s="3">
        <v>0</v>
      </c>
      <c r="J33" s="3"/>
      <c r="K33" s="3"/>
      <c r="L33" s="3"/>
      <c r="M33" s="3"/>
      <c r="N33" s="3"/>
      <c r="O33" s="3">
        <v>77</v>
      </c>
      <c r="P33" s="3"/>
      <c r="Q33" s="31">
        <f>SUM(D33:P33)</f>
        <v>77</v>
      </c>
    </row>
    <row r="34" spans="1:17" ht="15.75">
      <c r="A34" s="82"/>
      <c r="B34" s="3" t="s">
        <v>27</v>
      </c>
      <c r="C34" s="3" t="s">
        <v>23</v>
      </c>
      <c r="D34" s="3">
        <v>0</v>
      </c>
      <c r="E34" s="3"/>
      <c r="F34" s="3"/>
      <c r="G34" s="3"/>
      <c r="H34" s="3"/>
      <c r="I34" s="3">
        <v>0</v>
      </c>
      <c r="J34" s="3"/>
      <c r="K34" s="3"/>
      <c r="L34" s="3"/>
      <c r="M34" s="3"/>
      <c r="N34" s="3"/>
      <c r="O34" s="3">
        <v>122</v>
      </c>
      <c r="P34" s="3"/>
      <c r="Q34" s="31">
        <f>SUM(D34:P34)</f>
        <v>122</v>
      </c>
    </row>
    <row r="35" spans="1:17" ht="110.25">
      <c r="A35" s="78"/>
      <c r="B35" s="3" t="s">
        <v>30</v>
      </c>
      <c r="C35" s="3" t="s">
        <v>23</v>
      </c>
      <c r="D35" s="3">
        <v>0</v>
      </c>
      <c r="E35" s="3"/>
      <c r="F35" s="3"/>
      <c r="G35" s="3"/>
      <c r="H35" s="3"/>
      <c r="I35" s="3">
        <v>0</v>
      </c>
      <c r="J35" s="3"/>
      <c r="K35" s="3"/>
      <c r="L35" s="3"/>
      <c r="M35" s="3"/>
      <c r="N35" s="3"/>
      <c r="O35" s="3">
        <v>8</v>
      </c>
      <c r="P35" s="3"/>
      <c r="Q35" s="31">
        <f>SUM(D35:P35)</f>
        <v>8</v>
      </c>
    </row>
    <row r="36" spans="1:17" ht="78.75">
      <c r="A36" s="77">
        <v>11</v>
      </c>
      <c r="B36" s="2" t="s">
        <v>49</v>
      </c>
      <c r="C36" s="3" t="s">
        <v>21</v>
      </c>
      <c r="D36" s="3"/>
      <c r="E36" s="3">
        <v>1</v>
      </c>
      <c r="F36" s="3">
        <v>8</v>
      </c>
      <c r="G36" s="3">
        <v>5</v>
      </c>
      <c r="H36" s="3">
        <v>1</v>
      </c>
      <c r="I36" s="3"/>
      <c r="J36" s="3">
        <v>5</v>
      </c>
      <c r="K36" s="3">
        <v>1</v>
      </c>
      <c r="L36" s="3"/>
      <c r="M36" s="3">
        <v>2</v>
      </c>
      <c r="N36" s="3">
        <v>2</v>
      </c>
      <c r="O36" s="3">
        <v>37</v>
      </c>
      <c r="P36" s="3">
        <v>1</v>
      </c>
      <c r="Q36" s="31">
        <f>SUM(D36:P36)</f>
        <v>63</v>
      </c>
    </row>
    <row r="37" spans="1:17" ht="15.75">
      <c r="A37" s="78"/>
      <c r="B37" s="3" t="s">
        <v>27</v>
      </c>
      <c r="C37" s="3" t="s">
        <v>23</v>
      </c>
      <c r="D37" s="3"/>
      <c r="E37" s="3">
        <v>2</v>
      </c>
      <c r="F37" s="3">
        <v>21</v>
      </c>
      <c r="G37" s="3">
        <v>20</v>
      </c>
      <c r="H37" s="3">
        <v>6</v>
      </c>
      <c r="I37" s="3"/>
      <c r="J37" s="3">
        <v>15</v>
      </c>
      <c r="K37" s="3">
        <v>2</v>
      </c>
      <c r="L37" s="3"/>
      <c r="M37" s="3">
        <v>4</v>
      </c>
      <c r="N37" s="3">
        <v>7</v>
      </c>
      <c r="O37" s="3">
        <v>103</v>
      </c>
      <c r="P37" s="3">
        <v>2</v>
      </c>
      <c r="Q37" s="31">
        <f>SUM(D37:P37)</f>
        <v>182</v>
      </c>
    </row>
    <row r="38" spans="1:17" ht="63">
      <c r="A38" s="3">
        <v>12</v>
      </c>
      <c r="B38" s="2" t="s">
        <v>50</v>
      </c>
      <c r="C38" s="3" t="s">
        <v>31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1"/>
    </row>
    <row r="39" spans="1:17" ht="47.25">
      <c r="A39" s="3"/>
      <c r="B39" s="3" t="s">
        <v>32</v>
      </c>
      <c r="C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1"/>
    </row>
    <row r="40" spans="1:17" ht="47.25">
      <c r="A40" s="3"/>
      <c r="B40" s="3" t="s">
        <v>33</v>
      </c>
      <c r="C40" s="3" t="s">
        <v>23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</row>
    <row r="41" spans="1:17" ht="47.25">
      <c r="A41" s="3">
        <v>13</v>
      </c>
      <c r="B41" s="2" t="s">
        <v>51</v>
      </c>
      <c r="C41" s="3" t="s">
        <v>23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  <row r="42" spans="1:17" ht="47.25">
      <c r="A42" s="3">
        <v>14</v>
      </c>
      <c r="B42" s="2" t="s">
        <v>34</v>
      </c>
      <c r="C42" s="3" t="s">
        <v>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</row>
    <row r="43" spans="1:17" ht="15.75">
      <c r="A43" s="86" t="s">
        <v>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1:17" ht="15.75">
      <c r="A44" s="77">
        <v>15</v>
      </c>
      <c r="B44" s="95" t="s">
        <v>35</v>
      </c>
      <c r="C44" s="3" t="s">
        <v>23</v>
      </c>
      <c r="D44" s="3">
        <v>277</v>
      </c>
      <c r="E44" s="3">
        <v>222</v>
      </c>
      <c r="F44" s="3">
        <v>399</v>
      </c>
      <c r="G44" s="3">
        <v>518</v>
      </c>
      <c r="H44" s="3">
        <v>192</v>
      </c>
      <c r="I44" s="3">
        <v>179</v>
      </c>
      <c r="J44" s="3">
        <v>265</v>
      </c>
      <c r="K44" s="3">
        <v>189</v>
      </c>
      <c r="L44" s="3">
        <v>168</v>
      </c>
      <c r="M44" s="3">
        <v>208</v>
      </c>
      <c r="N44" s="3">
        <v>235</v>
      </c>
      <c r="O44" s="3" t="s">
        <v>82</v>
      </c>
      <c r="P44" s="3">
        <v>316</v>
      </c>
      <c r="Q44" s="31">
        <f t="shared" ref="Q44:Q62" si="9">SUM(D44:P44)</f>
        <v>3168</v>
      </c>
    </row>
    <row r="45" spans="1:17" ht="63.75">
      <c r="A45" s="82"/>
      <c r="B45" s="96"/>
      <c r="C45" s="16" t="s">
        <v>78</v>
      </c>
      <c r="D45" s="24">
        <f>D44/D9/1000*100</f>
        <v>24.732142857142854</v>
      </c>
      <c r="E45" s="24">
        <f t="shared" ref="E45:Q45" si="10">E44/E9/1000*100</f>
        <v>21.980198019801982</v>
      </c>
      <c r="F45" s="24">
        <f t="shared" si="10"/>
        <v>24.329268292682929</v>
      </c>
      <c r="G45" s="24">
        <f t="shared" si="10"/>
        <v>16.037151702786378</v>
      </c>
      <c r="H45" s="24">
        <f t="shared" si="10"/>
        <v>16.695652173913047</v>
      </c>
      <c r="I45" s="24">
        <f t="shared" si="10"/>
        <v>18.08080808080808</v>
      </c>
      <c r="J45" s="24">
        <f t="shared" si="10"/>
        <v>20.229007633587784</v>
      </c>
      <c r="K45" s="24">
        <f t="shared" si="10"/>
        <v>19.6875</v>
      </c>
      <c r="L45" s="24">
        <f t="shared" si="10"/>
        <v>18.064516129032256</v>
      </c>
      <c r="M45" s="24">
        <f t="shared" si="10"/>
        <v>13.684210526315791</v>
      </c>
      <c r="N45" s="24">
        <f t="shared" si="10"/>
        <v>23.979591836734695</v>
      </c>
      <c r="O45" s="24" t="e">
        <f t="shared" si="10"/>
        <v>#VALUE!</v>
      </c>
      <c r="P45" s="24">
        <f t="shared" si="10"/>
        <v>30.095238095238098</v>
      </c>
      <c r="Q45" s="34">
        <f t="shared" si="10"/>
        <v>9.7207732433261747</v>
      </c>
    </row>
    <row r="46" spans="1:17" ht="15.75">
      <c r="A46" s="82"/>
      <c r="B46" s="77" t="s">
        <v>36</v>
      </c>
      <c r="C46" s="3" t="s">
        <v>23</v>
      </c>
      <c r="D46" s="3">
        <v>20</v>
      </c>
      <c r="E46" s="3">
        <v>29</v>
      </c>
      <c r="F46" s="3">
        <v>69</v>
      </c>
      <c r="G46" s="3">
        <v>340</v>
      </c>
      <c r="H46" s="3">
        <v>10</v>
      </c>
      <c r="I46" s="3">
        <v>16</v>
      </c>
      <c r="J46" s="3">
        <v>26</v>
      </c>
      <c r="K46" s="3">
        <v>35</v>
      </c>
      <c r="L46" s="3">
        <v>12</v>
      </c>
      <c r="M46" s="3">
        <v>27</v>
      </c>
      <c r="N46" s="3">
        <v>32</v>
      </c>
      <c r="O46" s="3" t="s">
        <v>82</v>
      </c>
      <c r="P46" s="3">
        <v>57</v>
      </c>
      <c r="Q46" s="31">
        <f t="shared" si="9"/>
        <v>673</v>
      </c>
    </row>
    <row r="47" spans="1:17" ht="63.75">
      <c r="A47" s="78"/>
      <c r="B47" s="78"/>
      <c r="C47" s="16" t="s">
        <v>78</v>
      </c>
      <c r="D47" s="24">
        <f>D46/D9/1000*100</f>
        <v>1.7857142857142854</v>
      </c>
      <c r="E47" s="24">
        <f t="shared" ref="E47:Q47" si="11">E46/E9/1000*100</f>
        <v>2.8712871287128716</v>
      </c>
      <c r="F47" s="24">
        <f t="shared" si="11"/>
        <v>4.2073170731707323</v>
      </c>
      <c r="G47" s="24">
        <f t="shared" si="11"/>
        <v>10.526315789473685</v>
      </c>
      <c r="H47" s="24">
        <f t="shared" si="11"/>
        <v>0.86956521739130455</v>
      </c>
      <c r="I47" s="24">
        <f t="shared" si="11"/>
        <v>1.6161616161616161</v>
      </c>
      <c r="J47" s="24">
        <f t="shared" si="11"/>
        <v>1.9847328244274809</v>
      </c>
      <c r="K47" s="24">
        <f t="shared" si="11"/>
        <v>3.6458333333333335</v>
      </c>
      <c r="L47" s="24">
        <f t="shared" si="11"/>
        <v>1.2903225806451613</v>
      </c>
      <c r="M47" s="24">
        <f t="shared" si="11"/>
        <v>1.7763157894736841</v>
      </c>
      <c r="N47" s="24">
        <f t="shared" si="11"/>
        <v>3.2653061224489797</v>
      </c>
      <c r="O47" s="24" t="e">
        <f t="shared" si="11"/>
        <v>#VALUE!</v>
      </c>
      <c r="P47" s="24">
        <f t="shared" si="11"/>
        <v>5.4285714285714288</v>
      </c>
      <c r="Q47" s="34">
        <f t="shared" si="11"/>
        <v>2.0650506290273092</v>
      </c>
    </row>
    <row r="48" spans="1:17" ht="15.75">
      <c r="A48" s="77">
        <v>16</v>
      </c>
      <c r="B48" s="95" t="s">
        <v>54</v>
      </c>
      <c r="C48" s="3" t="s">
        <v>23</v>
      </c>
      <c r="D48" s="3">
        <f t="shared" ref="D48:Q48" si="12">D50+D52+D54+D56</f>
        <v>110</v>
      </c>
      <c r="E48" s="3">
        <v>82</v>
      </c>
      <c r="F48" s="3">
        <v>136</v>
      </c>
      <c r="G48" s="41">
        <v>123</v>
      </c>
      <c r="H48" s="3">
        <v>41</v>
      </c>
      <c r="I48" s="3">
        <v>37</v>
      </c>
      <c r="J48" s="41">
        <v>135</v>
      </c>
      <c r="K48" s="3">
        <v>67</v>
      </c>
      <c r="L48" s="18">
        <v>88</v>
      </c>
      <c r="M48" s="41">
        <v>109</v>
      </c>
      <c r="N48" s="41">
        <v>95</v>
      </c>
      <c r="O48" s="3">
        <v>2420</v>
      </c>
      <c r="P48" s="41">
        <v>113</v>
      </c>
      <c r="Q48" s="36">
        <f t="shared" si="12"/>
        <v>3562</v>
      </c>
    </row>
    <row r="49" spans="1:18" ht="63.75">
      <c r="A49" s="82"/>
      <c r="B49" s="78"/>
      <c r="C49" s="16" t="s">
        <v>78</v>
      </c>
      <c r="D49" s="24">
        <f>D48/D9/1000*100</f>
        <v>9.8214285714285712</v>
      </c>
      <c r="E49" s="24">
        <f t="shared" ref="E49:Q49" si="13">E48/E9/1000*100</f>
        <v>8.1188118811881171</v>
      </c>
      <c r="F49" s="24">
        <f t="shared" si="13"/>
        <v>8.2926829268292686</v>
      </c>
      <c r="G49" s="24">
        <f t="shared" si="13"/>
        <v>3.8080495356037156</v>
      </c>
      <c r="H49" s="24">
        <f t="shared" si="13"/>
        <v>3.5652173913043486</v>
      </c>
      <c r="I49" s="24">
        <f t="shared" si="13"/>
        <v>3.7373737373737379</v>
      </c>
      <c r="J49" s="24">
        <f t="shared" si="13"/>
        <v>10.305343511450381</v>
      </c>
      <c r="K49" s="24">
        <f t="shared" si="13"/>
        <v>6.979166666666667</v>
      </c>
      <c r="L49" s="24">
        <f t="shared" si="13"/>
        <v>9.4623655913978499</v>
      </c>
      <c r="M49" s="24">
        <f t="shared" si="13"/>
        <v>7.1710526315789478</v>
      </c>
      <c r="N49" s="24">
        <f t="shared" si="13"/>
        <v>9.6938775510204085</v>
      </c>
      <c r="O49" s="24">
        <f t="shared" si="13"/>
        <v>14.491017964071858</v>
      </c>
      <c r="P49" s="24">
        <f t="shared" si="13"/>
        <v>10.761904761904761</v>
      </c>
      <c r="Q49" s="34">
        <f t="shared" si="13"/>
        <v>10.929733046946916</v>
      </c>
    </row>
    <row r="50" spans="1:18" ht="15.75">
      <c r="A50" s="82"/>
      <c r="B50" s="77" t="s">
        <v>37</v>
      </c>
      <c r="C50" s="3" t="s">
        <v>23</v>
      </c>
      <c r="D50" s="3">
        <v>11</v>
      </c>
      <c r="E50" s="3">
        <v>5</v>
      </c>
      <c r="F50" s="3">
        <v>14</v>
      </c>
      <c r="G50" s="3">
        <v>15</v>
      </c>
      <c r="H50" s="3">
        <v>5</v>
      </c>
      <c r="I50" s="3">
        <v>3</v>
      </c>
      <c r="J50" s="3">
        <v>10</v>
      </c>
      <c r="K50" s="3">
        <v>8</v>
      </c>
      <c r="L50" s="3">
        <v>7</v>
      </c>
      <c r="M50" s="3">
        <v>8</v>
      </c>
      <c r="N50" s="3">
        <v>11</v>
      </c>
      <c r="O50" s="3">
        <v>292</v>
      </c>
      <c r="P50" s="3">
        <v>10</v>
      </c>
      <c r="Q50" s="31">
        <f t="shared" si="9"/>
        <v>399</v>
      </c>
    </row>
    <row r="51" spans="1:18" ht="76.5">
      <c r="A51" s="82"/>
      <c r="B51" s="78"/>
      <c r="C51" s="16" t="s">
        <v>77</v>
      </c>
      <c r="D51" s="24">
        <f>D50/D48*100</f>
        <v>10</v>
      </c>
      <c r="E51" s="24">
        <f t="shared" ref="E51:Q51" si="14">E50/E48*100</f>
        <v>6.0975609756097562</v>
      </c>
      <c r="F51" s="24">
        <f t="shared" si="14"/>
        <v>10.294117647058822</v>
      </c>
      <c r="G51" s="24">
        <f t="shared" si="14"/>
        <v>12.195121951219512</v>
      </c>
      <c r="H51" s="24">
        <f t="shared" si="14"/>
        <v>12.195121951219512</v>
      </c>
      <c r="I51" s="24">
        <f t="shared" si="14"/>
        <v>8.1081081081081088</v>
      </c>
      <c r="J51" s="24">
        <f t="shared" si="14"/>
        <v>7.4074074074074066</v>
      </c>
      <c r="K51" s="24">
        <f t="shared" si="14"/>
        <v>11.940298507462686</v>
      </c>
      <c r="L51" s="24">
        <f t="shared" si="14"/>
        <v>7.9545454545454541</v>
      </c>
      <c r="M51" s="24">
        <f t="shared" si="14"/>
        <v>7.3394495412844041</v>
      </c>
      <c r="N51" s="24">
        <f t="shared" si="14"/>
        <v>11.578947368421053</v>
      </c>
      <c r="O51" s="24">
        <f t="shared" si="14"/>
        <v>12.066115702479339</v>
      </c>
      <c r="P51" s="24">
        <f t="shared" si="14"/>
        <v>8.8495575221238933</v>
      </c>
      <c r="Q51" s="34">
        <f t="shared" si="14"/>
        <v>11.20157215047726</v>
      </c>
    </row>
    <row r="52" spans="1:18" ht="15.75">
      <c r="A52" s="82"/>
      <c r="B52" s="77" t="s">
        <v>38</v>
      </c>
      <c r="C52" s="3" t="s">
        <v>23</v>
      </c>
      <c r="D52" s="3">
        <v>48</v>
      </c>
      <c r="E52" s="3">
        <v>24</v>
      </c>
      <c r="F52" s="3">
        <v>55</v>
      </c>
      <c r="G52" s="3">
        <v>51</v>
      </c>
      <c r="H52" s="3">
        <v>13</v>
      </c>
      <c r="I52" s="3">
        <v>17</v>
      </c>
      <c r="J52" s="3">
        <v>51</v>
      </c>
      <c r="K52" s="3">
        <v>26</v>
      </c>
      <c r="L52" s="3">
        <v>42</v>
      </c>
      <c r="M52" s="3">
        <v>44</v>
      </c>
      <c r="N52" s="3">
        <v>39</v>
      </c>
      <c r="O52" s="3">
        <v>944</v>
      </c>
      <c r="P52" s="3">
        <v>46</v>
      </c>
      <c r="Q52" s="31">
        <f t="shared" si="9"/>
        <v>1400</v>
      </c>
    </row>
    <row r="53" spans="1:18" ht="76.5">
      <c r="A53" s="82"/>
      <c r="B53" s="78"/>
      <c r="C53" s="16" t="s">
        <v>77</v>
      </c>
      <c r="D53" s="24">
        <f>D52/D48*100</f>
        <v>43.636363636363633</v>
      </c>
      <c r="E53" s="24">
        <f t="shared" ref="E53:Q53" si="15">E52/E48*100</f>
        <v>29.268292682926827</v>
      </c>
      <c r="F53" s="24">
        <f t="shared" si="15"/>
        <v>40.441176470588239</v>
      </c>
      <c r="G53" s="24">
        <f t="shared" si="15"/>
        <v>41.463414634146339</v>
      </c>
      <c r="H53" s="24">
        <f t="shared" si="15"/>
        <v>31.707317073170731</v>
      </c>
      <c r="I53" s="24">
        <f t="shared" si="15"/>
        <v>45.945945945945951</v>
      </c>
      <c r="J53" s="24">
        <f t="shared" si="15"/>
        <v>37.777777777777779</v>
      </c>
      <c r="K53" s="24">
        <f t="shared" si="15"/>
        <v>38.805970149253731</v>
      </c>
      <c r="L53" s="24">
        <f t="shared" si="15"/>
        <v>47.727272727272727</v>
      </c>
      <c r="M53" s="24">
        <f t="shared" si="15"/>
        <v>40.366972477064223</v>
      </c>
      <c r="N53" s="24">
        <f t="shared" si="15"/>
        <v>41.05263157894737</v>
      </c>
      <c r="O53" s="24">
        <f t="shared" si="15"/>
        <v>39.008264462809919</v>
      </c>
      <c r="P53" s="24">
        <f t="shared" si="15"/>
        <v>40.707964601769916</v>
      </c>
      <c r="Q53" s="34">
        <f t="shared" si="15"/>
        <v>39.30376193149916</v>
      </c>
    </row>
    <row r="54" spans="1:18" ht="15.75">
      <c r="A54" s="82"/>
      <c r="B54" s="77" t="s">
        <v>39</v>
      </c>
      <c r="C54" s="3" t="s">
        <v>23</v>
      </c>
      <c r="D54" s="3">
        <v>44</v>
      </c>
      <c r="E54" s="3">
        <v>46</v>
      </c>
      <c r="F54" s="3">
        <v>58</v>
      </c>
      <c r="G54" s="3">
        <v>57</v>
      </c>
      <c r="H54" s="3">
        <v>18</v>
      </c>
      <c r="I54" s="3">
        <v>16</v>
      </c>
      <c r="J54" s="3">
        <v>42</v>
      </c>
      <c r="K54" s="3">
        <v>22</v>
      </c>
      <c r="L54" s="3">
        <v>36</v>
      </c>
      <c r="M54" s="3">
        <v>51</v>
      </c>
      <c r="N54" s="3">
        <v>40</v>
      </c>
      <c r="O54" s="3">
        <v>1030</v>
      </c>
      <c r="P54" s="3">
        <v>49</v>
      </c>
      <c r="Q54" s="31">
        <f t="shared" si="9"/>
        <v>1509</v>
      </c>
    </row>
    <row r="55" spans="1:18" ht="76.5">
      <c r="A55" s="82"/>
      <c r="B55" s="78"/>
      <c r="C55" s="16" t="s">
        <v>77</v>
      </c>
      <c r="D55" s="24">
        <f>D54/D48*100</f>
        <v>40</v>
      </c>
      <c r="E55" s="24">
        <f t="shared" ref="E55:Q55" si="16">E54/E48*100</f>
        <v>56.09756097560976</v>
      </c>
      <c r="F55" s="24">
        <f t="shared" si="16"/>
        <v>42.647058823529413</v>
      </c>
      <c r="G55" s="24">
        <f t="shared" si="16"/>
        <v>46.341463414634148</v>
      </c>
      <c r="H55" s="24">
        <f t="shared" si="16"/>
        <v>43.902439024390247</v>
      </c>
      <c r="I55" s="24">
        <f t="shared" si="16"/>
        <v>43.243243243243242</v>
      </c>
      <c r="J55" s="24">
        <f t="shared" si="16"/>
        <v>31.111111111111111</v>
      </c>
      <c r="K55" s="24">
        <f t="shared" si="16"/>
        <v>32.835820895522389</v>
      </c>
      <c r="L55" s="24">
        <f t="shared" si="16"/>
        <v>40.909090909090914</v>
      </c>
      <c r="M55" s="24">
        <f t="shared" si="16"/>
        <v>46.788990825688074</v>
      </c>
      <c r="N55" s="24">
        <f t="shared" si="16"/>
        <v>42.105263157894733</v>
      </c>
      <c r="O55" s="24">
        <f t="shared" si="16"/>
        <v>42.561983471074385</v>
      </c>
      <c r="P55" s="24">
        <f t="shared" si="16"/>
        <v>43.362831858407077</v>
      </c>
      <c r="Q55" s="34">
        <f t="shared" si="16"/>
        <v>42.363840539023023</v>
      </c>
    </row>
    <row r="56" spans="1:18" ht="15.75">
      <c r="A56" s="82"/>
      <c r="B56" s="77" t="s">
        <v>40</v>
      </c>
      <c r="C56" s="3" t="s">
        <v>23</v>
      </c>
      <c r="D56" s="3">
        <v>7</v>
      </c>
      <c r="E56" s="3">
        <v>7</v>
      </c>
      <c r="F56" s="3">
        <v>9</v>
      </c>
      <c r="G56" s="3">
        <v>6</v>
      </c>
      <c r="H56" s="3">
        <v>5</v>
      </c>
      <c r="I56" s="3">
        <v>1</v>
      </c>
      <c r="J56" s="3">
        <v>32</v>
      </c>
      <c r="K56" s="3">
        <v>11</v>
      </c>
      <c r="L56" s="3">
        <v>3</v>
      </c>
      <c r="M56" s="3">
        <v>6</v>
      </c>
      <c r="N56" s="3">
        <v>5</v>
      </c>
      <c r="O56" s="3">
        <v>154</v>
      </c>
      <c r="P56" s="3">
        <v>8</v>
      </c>
      <c r="Q56" s="31">
        <f t="shared" si="9"/>
        <v>254</v>
      </c>
    </row>
    <row r="57" spans="1:18" ht="76.5">
      <c r="A57" s="78"/>
      <c r="B57" s="78"/>
      <c r="C57" s="16" t="s">
        <v>77</v>
      </c>
      <c r="D57" s="24">
        <f>D56/D48*100</f>
        <v>6.3636363636363633</v>
      </c>
      <c r="E57" s="24">
        <f>E56/E48*100</f>
        <v>8.536585365853659</v>
      </c>
      <c r="F57" s="24">
        <f t="shared" ref="F57:G57" si="17">F56/F48*100</f>
        <v>6.6176470588235299</v>
      </c>
      <c r="G57" s="24">
        <f t="shared" si="17"/>
        <v>4.8780487804878048</v>
      </c>
      <c r="H57" s="24">
        <f t="shared" ref="H57" si="18">H56/H48*100</f>
        <v>12.195121951219512</v>
      </c>
      <c r="I57" s="24">
        <f t="shared" ref="I57" si="19">I56/I48*100</f>
        <v>2.7027027027027026</v>
      </c>
      <c r="J57" s="24">
        <f t="shared" ref="J57" si="20">J56/J48*100</f>
        <v>23.703703703703706</v>
      </c>
      <c r="K57" s="24">
        <f t="shared" ref="K57" si="21">K56/K48*100</f>
        <v>16.417910447761194</v>
      </c>
      <c r="L57" s="24">
        <f t="shared" ref="L57" si="22">L56/L48*100</f>
        <v>3.4090909090909087</v>
      </c>
      <c r="M57" s="24">
        <f t="shared" ref="M57" si="23">M56/M48*100</f>
        <v>5.5045871559633035</v>
      </c>
      <c r="N57" s="24">
        <f t="shared" ref="N57" si="24">N56/N48*100</f>
        <v>5.2631578947368416</v>
      </c>
      <c r="O57" s="24">
        <f t="shared" ref="O57" si="25">O56/O48*100</f>
        <v>6.3636363636363633</v>
      </c>
      <c r="P57" s="24">
        <f t="shared" ref="P57" si="26">P56/P48*100</f>
        <v>7.0796460176991154</v>
      </c>
      <c r="Q57" s="24">
        <f t="shared" ref="Q57" si="27">Q56/Q48*100</f>
        <v>7.1308253790005622</v>
      </c>
      <c r="R57" s="47"/>
    </row>
    <row r="58" spans="1:18" ht="115.5">
      <c r="A58" s="77">
        <v>17</v>
      </c>
      <c r="B58" s="15" t="s">
        <v>76</v>
      </c>
      <c r="C58" s="92" t="s">
        <v>41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0</v>
      </c>
      <c r="P58" s="3"/>
      <c r="Q58" s="31">
        <f t="shared" si="9"/>
        <v>0</v>
      </c>
    </row>
    <row r="59" spans="1:18" ht="31.5">
      <c r="A59" s="82"/>
      <c r="B59" s="4" t="s">
        <v>74</v>
      </c>
      <c r="C59" s="93"/>
      <c r="D59" s="3">
        <v>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0</v>
      </c>
      <c r="P59" s="3"/>
      <c r="Q59" s="31">
        <f t="shared" si="9"/>
        <v>2</v>
      </c>
    </row>
    <row r="60" spans="1:18" ht="31.5">
      <c r="A60" s="78"/>
      <c r="B60" s="4" t="s">
        <v>75</v>
      </c>
      <c r="C60" s="94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0</v>
      </c>
      <c r="P60" s="3"/>
      <c r="Q60" s="31">
        <f t="shared" si="9"/>
        <v>1</v>
      </c>
    </row>
    <row r="61" spans="1:18" ht="142.5">
      <c r="A61" s="3">
        <v>18</v>
      </c>
      <c r="B61" s="14" t="s">
        <v>52</v>
      </c>
      <c r="C61" s="3" t="s">
        <v>23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2420</v>
      </c>
      <c r="P61" s="3"/>
      <c r="Q61" s="31">
        <f t="shared" si="9"/>
        <v>2420</v>
      </c>
    </row>
    <row r="62" spans="1:18" ht="242.25">
      <c r="A62" s="3">
        <v>19</v>
      </c>
      <c r="B62" s="14" t="s">
        <v>53</v>
      </c>
      <c r="C62" s="3" t="s">
        <v>23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40</v>
      </c>
      <c r="P62" s="3"/>
      <c r="Q62" s="31">
        <f t="shared" si="9"/>
        <v>40</v>
      </c>
    </row>
  </sheetData>
  <mergeCells count="27">
    <mergeCell ref="A58:A60"/>
    <mergeCell ref="C58:C60"/>
    <mergeCell ref="A48:A57"/>
    <mergeCell ref="B48:B49"/>
    <mergeCell ref="B50:B51"/>
    <mergeCell ref="B52:B53"/>
    <mergeCell ref="B54:B55"/>
    <mergeCell ref="B56:B57"/>
    <mergeCell ref="A31:A32"/>
    <mergeCell ref="A33:A35"/>
    <mergeCell ref="A36:A37"/>
    <mergeCell ref="A43:Q43"/>
    <mergeCell ref="A44:A47"/>
    <mergeCell ref="B44:B45"/>
    <mergeCell ref="B46:B47"/>
    <mergeCell ref="A27:A29"/>
    <mergeCell ref="A1:Q1"/>
    <mergeCell ref="A2:J2"/>
    <mergeCell ref="A5:Q5"/>
    <mergeCell ref="A8:Q8"/>
    <mergeCell ref="B11:B12"/>
    <mergeCell ref="B13:B14"/>
    <mergeCell ref="B15:B16"/>
    <mergeCell ref="B17:B18"/>
    <mergeCell ref="A19:Q19"/>
    <mergeCell ref="A20:A23"/>
    <mergeCell ref="A24:A2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62"/>
  <sheetViews>
    <sheetView view="pageBreakPreview" zoomScale="112" zoomScaleNormal="100" zoomScaleSheetLayoutView="112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50" sqref="Q50"/>
    </sheetView>
  </sheetViews>
  <sheetFormatPr defaultRowHeight="15"/>
  <cols>
    <col min="2" max="2" width="15" customWidth="1"/>
    <col min="4" max="4" width="11.42578125" customWidth="1"/>
    <col min="5" max="5" width="10.42578125" customWidth="1"/>
    <col min="6" max="6" width="11.28515625" customWidth="1"/>
    <col min="7" max="7" width="12" customWidth="1"/>
    <col min="8" max="8" width="10.42578125" customWidth="1"/>
    <col min="9" max="9" width="11.28515625" customWidth="1"/>
    <col min="10" max="10" width="10.140625" customWidth="1"/>
    <col min="11" max="11" width="12.85546875" customWidth="1"/>
    <col min="12" max="12" width="11.140625" customWidth="1"/>
    <col min="13" max="14" width="10.7109375" customWidth="1"/>
    <col min="15" max="15" width="10.5703125" customWidth="1"/>
    <col min="16" max="16" width="9.85546875" customWidth="1"/>
    <col min="17" max="17" width="10.7109375" customWidth="1"/>
  </cols>
  <sheetData>
    <row r="1" spans="1:17" ht="15.75">
      <c r="A1" s="74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5.75">
      <c r="A2" s="79" t="s">
        <v>4</v>
      </c>
      <c r="B2" s="80"/>
      <c r="C2" s="80"/>
      <c r="D2" s="80"/>
      <c r="E2" s="80"/>
      <c r="F2" s="80"/>
      <c r="G2" s="80"/>
      <c r="H2" s="80"/>
      <c r="I2" s="80"/>
      <c r="J2" s="81"/>
      <c r="K2" s="6"/>
      <c r="L2" s="6"/>
      <c r="M2" s="6"/>
      <c r="N2" s="6"/>
      <c r="O2" s="6"/>
      <c r="P2" s="6"/>
      <c r="Q2" s="6"/>
    </row>
    <row r="3" spans="1:17" ht="108">
      <c r="A3" s="2" t="s">
        <v>5</v>
      </c>
      <c r="B3" s="2" t="s">
        <v>6</v>
      </c>
      <c r="C3" s="2" t="s">
        <v>7</v>
      </c>
      <c r="D3" s="46" t="s">
        <v>68</v>
      </c>
      <c r="E3" s="44" t="s">
        <v>55</v>
      </c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4" t="s">
        <v>61</v>
      </c>
      <c r="L3" s="45" t="s">
        <v>62</v>
      </c>
      <c r="M3" s="44" t="s">
        <v>63</v>
      </c>
      <c r="N3" s="44" t="s">
        <v>64</v>
      </c>
      <c r="O3" s="44" t="s">
        <v>65</v>
      </c>
      <c r="P3" s="44" t="s">
        <v>66</v>
      </c>
      <c r="Q3" s="28" t="s">
        <v>67</v>
      </c>
    </row>
    <row r="4" spans="1:17" ht="15.7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28">
        <v>17</v>
      </c>
    </row>
    <row r="5" spans="1:17" ht="15.75">
      <c r="A5" s="89" t="s">
        <v>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31.5">
      <c r="A6" s="3">
        <v>1</v>
      </c>
      <c r="B6" s="2" t="s">
        <v>42</v>
      </c>
      <c r="C6" s="3" t="s">
        <v>8</v>
      </c>
      <c r="D6" s="18">
        <v>0.49</v>
      </c>
      <c r="E6" s="18">
        <v>0.15</v>
      </c>
      <c r="F6" s="18">
        <v>0.21</v>
      </c>
      <c r="G6" s="18">
        <v>0.52</v>
      </c>
      <c r="H6" s="18">
        <v>0.32</v>
      </c>
      <c r="I6" s="18">
        <v>0.16</v>
      </c>
      <c r="J6" s="19">
        <v>0.2</v>
      </c>
      <c r="K6" s="18">
        <v>0.77</v>
      </c>
      <c r="L6" s="18">
        <v>0.22</v>
      </c>
      <c r="M6" s="18">
        <v>0.26</v>
      </c>
      <c r="N6" s="18">
        <v>0.21</v>
      </c>
      <c r="O6" s="18">
        <v>0.04</v>
      </c>
      <c r="P6" s="18">
        <v>0.31</v>
      </c>
      <c r="Q6" s="29">
        <f>SUM(D6:P6)</f>
        <v>3.8600000000000008</v>
      </c>
    </row>
    <row r="7" spans="1:17" ht="47.25">
      <c r="A7" s="3">
        <v>2</v>
      </c>
      <c r="B7" s="2" t="s">
        <v>43</v>
      </c>
      <c r="C7" s="3" t="s">
        <v>9</v>
      </c>
      <c r="D7" s="23">
        <f t="shared" ref="D7:G7" si="0">(D9/D6)/1000</f>
        <v>2.2857142857142859E-3</v>
      </c>
      <c r="E7" s="23">
        <f t="shared" si="0"/>
        <v>6.8000000000000005E-3</v>
      </c>
      <c r="F7" s="23">
        <f t="shared" si="0"/>
        <v>7.7619047619047615E-3</v>
      </c>
      <c r="G7" s="23">
        <f t="shared" si="0"/>
        <v>6.1538461538461538E-3</v>
      </c>
      <c r="H7" s="23">
        <f>(H9/H6)/1000</f>
        <v>3.4375E-3</v>
      </c>
      <c r="I7" s="23">
        <f t="shared" ref="I7:Q7" si="1">(I9/I6)/1000</f>
        <v>6.2500000000000003E-3</v>
      </c>
      <c r="J7" s="23">
        <f t="shared" si="1"/>
        <v>6.3499999999999997E-3</v>
      </c>
      <c r="K7" s="23">
        <f>(K9/K6)/1000</f>
        <v>1.1818181818181819E-3</v>
      </c>
      <c r="L7" s="23">
        <f t="shared" si="1"/>
        <v>3.9545454545454545E-3</v>
      </c>
      <c r="M7" s="23">
        <f t="shared" si="1"/>
        <v>5.8461538461538455E-3</v>
      </c>
      <c r="N7" s="23">
        <f t="shared" si="1"/>
        <v>4.6190476190476198E-3</v>
      </c>
      <c r="O7" s="23">
        <f t="shared" si="1"/>
        <v>0.41749999999999998</v>
      </c>
      <c r="P7" s="23">
        <f t="shared" si="1"/>
        <v>3.3870967741935483E-3</v>
      </c>
      <c r="Q7" s="30">
        <f t="shared" si="1"/>
        <v>8.3834196891191693E-3</v>
      </c>
    </row>
    <row r="8" spans="1:17" ht="15.75">
      <c r="A8" s="83" t="s">
        <v>10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7" ht="31.5">
      <c r="A9" s="3">
        <v>3</v>
      </c>
      <c r="B9" s="2" t="s">
        <v>11</v>
      </c>
      <c r="C9" s="3" t="s">
        <v>12</v>
      </c>
      <c r="D9" s="3">
        <v>1.1200000000000001</v>
      </c>
      <c r="E9" s="3">
        <v>1.02</v>
      </c>
      <c r="F9" s="3">
        <v>1.63</v>
      </c>
      <c r="G9" s="3">
        <v>3.2</v>
      </c>
      <c r="H9" s="3">
        <v>1.1000000000000001</v>
      </c>
      <c r="I9" s="3">
        <v>1</v>
      </c>
      <c r="J9" s="3">
        <v>1.27</v>
      </c>
      <c r="K9" s="3">
        <v>0.91</v>
      </c>
      <c r="L9" s="3">
        <v>0.87</v>
      </c>
      <c r="M9" s="22">
        <v>1.52</v>
      </c>
      <c r="N9" s="22">
        <v>0.97</v>
      </c>
      <c r="O9" s="22">
        <v>16.7</v>
      </c>
      <c r="P9" s="22">
        <v>1.05</v>
      </c>
      <c r="Q9" s="31">
        <f>SUM(D9:P9)</f>
        <v>32.36</v>
      </c>
    </row>
    <row r="10" spans="1:17" ht="15.75">
      <c r="A10" s="3"/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1"/>
    </row>
    <row r="11" spans="1:17" ht="31.5">
      <c r="A11" s="3"/>
      <c r="B11" s="77" t="s">
        <v>14</v>
      </c>
      <c r="C11" s="3" t="s">
        <v>15</v>
      </c>
      <c r="D11" s="13">
        <f>D13+D15+D17</f>
        <v>1.1199999999999999</v>
      </c>
      <c r="E11" s="13">
        <f t="shared" ref="E11:Q11" si="2">E13+E15+E17</f>
        <v>1.01</v>
      </c>
      <c r="F11" s="13">
        <f t="shared" si="2"/>
        <v>1.62</v>
      </c>
      <c r="G11" s="13">
        <f t="shared" si="2"/>
        <v>3.1999999999999997</v>
      </c>
      <c r="H11" s="13">
        <f t="shared" si="2"/>
        <v>1.08</v>
      </c>
      <c r="I11" s="13">
        <f t="shared" si="2"/>
        <v>0.98</v>
      </c>
      <c r="J11" s="13" t="s">
        <v>83</v>
      </c>
      <c r="K11" s="13">
        <f t="shared" si="2"/>
        <v>0.9</v>
      </c>
      <c r="L11" s="13">
        <f t="shared" si="2"/>
        <v>0.69</v>
      </c>
      <c r="M11" s="13">
        <f t="shared" si="2"/>
        <v>1.52</v>
      </c>
      <c r="N11" s="13">
        <f>N13+N15+N17</f>
        <v>0.96</v>
      </c>
      <c r="O11" s="13" t="e">
        <f t="shared" si="2"/>
        <v>#VALUE!</v>
      </c>
      <c r="P11" s="13">
        <f t="shared" si="2"/>
        <v>1.04</v>
      </c>
      <c r="Q11" s="33">
        <f t="shared" si="2"/>
        <v>26.58</v>
      </c>
    </row>
    <row r="12" spans="1:17" ht="63.75">
      <c r="A12" s="3"/>
      <c r="B12" s="78"/>
      <c r="C12" s="16" t="s">
        <v>78</v>
      </c>
      <c r="D12" s="13">
        <f>D11/D9*100</f>
        <v>99.999999999999972</v>
      </c>
      <c r="E12" s="13">
        <f t="shared" ref="E12:Q12" si="3">E11/E9*100</f>
        <v>99.019607843137265</v>
      </c>
      <c r="F12" s="13">
        <f t="shared" si="3"/>
        <v>99.386503067484682</v>
      </c>
      <c r="G12" s="13">
        <f t="shared" si="3"/>
        <v>99.999999999999986</v>
      </c>
      <c r="H12" s="13">
        <f t="shared" si="3"/>
        <v>98.181818181818187</v>
      </c>
      <c r="I12" s="13">
        <f t="shared" si="3"/>
        <v>98</v>
      </c>
      <c r="J12" s="13" t="e">
        <f t="shared" si="3"/>
        <v>#VALUE!</v>
      </c>
      <c r="K12" s="13">
        <f t="shared" si="3"/>
        <v>98.901098901098905</v>
      </c>
      <c r="L12" s="13">
        <f>L11/L9*100</f>
        <v>79.310344827586192</v>
      </c>
      <c r="M12" s="13">
        <f t="shared" si="3"/>
        <v>100</v>
      </c>
      <c r="N12" s="13">
        <f>N11/N9*100</f>
        <v>98.969072164948457</v>
      </c>
      <c r="O12" s="13" t="e">
        <f t="shared" si="3"/>
        <v>#VALUE!</v>
      </c>
      <c r="P12" s="13">
        <f t="shared" si="3"/>
        <v>99.047619047619051</v>
      </c>
      <c r="Q12" s="33">
        <f t="shared" si="3"/>
        <v>82.138442521631632</v>
      </c>
    </row>
    <row r="13" spans="1:17" ht="31.5">
      <c r="A13" s="3"/>
      <c r="B13" s="77" t="s">
        <v>16</v>
      </c>
      <c r="C13" s="3" t="s">
        <v>17</v>
      </c>
      <c r="D13" s="3">
        <v>0.26</v>
      </c>
      <c r="E13" s="3">
        <v>0.28999999999999998</v>
      </c>
      <c r="F13" s="3">
        <v>0.49</v>
      </c>
      <c r="G13" s="3">
        <v>0.3</v>
      </c>
      <c r="H13" s="3">
        <v>0.22</v>
      </c>
      <c r="I13" s="3">
        <v>0.2</v>
      </c>
      <c r="J13" s="3">
        <v>0.31</v>
      </c>
      <c r="K13" s="3">
        <v>0.2</v>
      </c>
      <c r="L13" s="3">
        <v>0.24</v>
      </c>
      <c r="M13" s="18">
        <v>0.44</v>
      </c>
      <c r="N13" s="3">
        <v>0.22</v>
      </c>
      <c r="O13" s="3">
        <v>5.3</v>
      </c>
      <c r="P13" s="3">
        <v>0.21</v>
      </c>
      <c r="Q13" s="43">
        <f t="shared" ref="Q13:Q17" si="4">SUM(D13:P13)</f>
        <v>8.68</v>
      </c>
    </row>
    <row r="14" spans="1:17" ht="63.75">
      <c r="A14" s="3"/>
      <c r="B14" s="78"/>
      <c r="C14" s="16" t="s">
        <v>78</v>
      </c>
      <c r="D14" s="24">
        <f>D13/D9*100</f>
        <v>23.214285714285712</v>
      </c>
      <c r="E14" s="24">
        <f t="shared" ref="E14:Q14" si="5">E13/E9*100</f>
        <v>28.431372549019606</v>
      </c>
      <c r="F14" s="24">
        <f t="shared" si="5"/>
        <v>30.061349693251536</v>
      </c>
      <c r="G14" s="24">
        <f t="shared" si="5"/>
        <v>9.3749999999999982</v>
      </c>
      <c r="H14" s="24">
        <f t="shared" si="5"/>
        <v>20</v>
      </c>
      <c r="I14" s="24">
        <f t="shared" si="5"/>
        <v>20</v>
      </c>
      <c r="J14" s="24">
        <f t="shared" si="5"/>
        <v>24.409448818897637</v>
      </c>
      <c r="K14" s="24">
        <f t="shared" si="5"/>
        <v>21.978021978021978</v>
      </c>
      <c r="L14" s="24">
        <f t="shared" si="5"/>
        <v>27.586206896551722</v>
      </c>
      <c r="M14" s="24">
        <f t="shared" si="5"/>
        <v>28.947368421052634</v>
      </c>
      <c r="N14" s="24">
        <f>N13/N9*100</f>
        <v>22.680412371134022</v>
      </c>
      <c r="O14" s="24">
        <f t="shared" si="5"/>
        <v>31.736526946107784</v>
      </c>
      <c r="P14" s="24">
        <f t="shared" si="5"/>
        <v>20</v>
      </c>
      <c r="Q14" s="34">
        <f t="shared" si="5"/>
        <v>26.823238566131025</v>
      </c>
    </row>
    <row r="15" spans="1:17" ht="31.5">
      <c r="A15" s="3"/>
      <c r="B15" s="77" t="s">
        <v>18</v>
      </c>
      <c r="C15" s="3" t="s">
        <v>15</v>
      </c>
      <c r="D15" s="3">
        <v>0.56999999999999995</v>
      </c>
      <c r="E15" s="3">
        <v>0.5</v>
      </c>
      <c r="F15" s="3">
        <v>0.86</v>
      </c>
      <c r="G15" s="3">
        <v>2.4</v>
      </c>
      <c r="H15" s="3">
        <v>0.72</v>
      </c>
      <c r="I15" s="3">
        <v>0.6</v>
      </c>
      <c r="J15" s="3">
        <v>0.68</v>
      </c>
      <c r="K15" s="3">
        <v>0.54</v>
      </c>
      <c r="L15" s="3">
        <v>0.23</v>
      </c>
      <c r="M15" s="18">
        <v>0.87</v>
      </c>
      <c r="N15" s="3">
        <v>0.48</v>
      </c>
      <c r="O15" s="3">
        <v>5.9</v>
      </c>
      <c r="P15" s="3">
        <v>0.52</v>
      </c>
      <c r="Q15" s="31">
        <f t="shared" si="4"/>
        <v>14.87</v>
      </c>
    </row>
    <row r="16" spans="1:17" ht="63.75">
      <c r="A16" s="3"/>
      <c r="B16" s="78"/>
      <c r="C16" s="16" t="s">
        <v>78</v>
      </c>
      <c r="D16" s="24">
        <f>D15/D9*100</f>
        <v>50.892857142857132</v>
      </c>
      <c r="E16" s="24">
        <f t="shared" ref="E16:Q16" si="6">E15/E9*100</f>
        <v>49.019607843137251</v>
      </c>
      <c r="F16" s="24">
        <f t="shared" si="6"/>
        <v>52.760736196319023</v>
      </c>
      <c r="G16" s="24">
        <f t="shared" si="6"/>
        <v>74.999999999999986</v>
      </c>
      <c r="H16" s="24">
        <f t="shared" si="6"/>
        <v>65.454545454545439</v>
      </c>
      <c r="I16" s="24">
        <f t="shared" si="6"/>
        <v>60</v>
      </c>
      <c r="J16" s="24">
        <f t="shared" si="6"/>
        <v>53.543307086614178</v>
      </c>
      <c r="K16" s="24">
        <f t="shared" si="6"/>
        <v>59.340659340659343</v>
      </c>
      <c r="L16" s="24">
        <f t="shared" si="6"/>
        <v>26.436781609195403</v>
      </c>
      <c r="M16" s="24">
        <f t="shared" si="6"/>
        <v>57.23684210526315</v>
      </c>
      <c r="N16" s="24">
        <f t="shared" si="6"/>
        <v>49.484536082474229</v>
      </c>
      <c r="O16" s="24">
        <f t="shared" si="6"/>
        <v>35.32934131736527</v>
      </c>
      <c r="P16" s="24">
        <f t="shared" si="6"/>
        <v>49.523809523809526</v>
      </c>
      <c r="Q16" s="34">
        <f t="shared" si="6"/>
        <v>45.951792336217551</v>
      </c>
    </row>
    <row r="17" spans="1:17" ht="31.5">
      <c r="A17" s="3"/>
      <c r="B17" s="77" t="s">
        <v>19</v>
      </c>
      <c r="C17" s="3" t="s">
        <v>15</v>
      </c>
      <c r="D17" s="3">
        <v>0.28999999999999998</v>
      </c>
      <c r="E17" s="3">
        <v>0.22</v>
      </c>
      <c r="F17" s="3">
        <v>0.27</v>
      </c>
      <c r="G17" s="3">
        <v>0.5</v>
      </c>
      <c r="H17" s="3">
        <v>0.14000000000000001</v>
      </c>
      <c r="I17" s="3">
        <v>0.18</v>
      </c>
      <c r="J17" s="3">
        <v>0.27</v>
      </c>
      <c r="K17" s="3">
        <v>0.16</v>
      </c>
      <c r="L17" s="3">
        <v>0.22</v>
      </c>
      <c r="M17" s="3">
        <v>0.21</v>
      </c>
      <c r="N17" s="3">
        <v>0.26</v>
      </c>
      <c r="O17" s="3" t="s">
        <v>82</v>
      </c>
      <c r="P17" s="3">
        <v>0.31</v>
      </c>
      <c r="Q17" s="31">
        <f t="shared" si="4"/>
        <v>3.03</v>
      </c>
    </row>
    <row r="18" spans="1:17" ht="63.75">
      <c r="A18" s="3"/>
      <c r="B18" s="78"/>
      <c r="C18" s="16" t="s">
        <v>78</v>
      </c>
      <c r="D18" s="24">
        <f>D17/D9*100</f>
        <v>25.892857142857139</v>
      </c>
      <c r="E18" s="24">
        <f t="shared" ref="E18:Q18" si="7">E17/E9*100</f>
        <v>21.568627450980394</v>
      </c>
      <c r="F18" s="24">
        <f t="shared" si="7"/>
        <v>16.564417177914113</v>
      </c>
      <c r="G18" s="24">
        <f t="shared" si="7"/>
        <v>15.625</v>
      </c>
      <c r="H18" s="24">
        <f t="shared" si="7"/>
        <v>12.727272727272728</v>
      </c>
      <c r="I18" s="24">
        <f t="shared" si="7"/>
        <v>18</v>
      </c>
      <c r="J18" s="24">
        <f t="shared" si="7"/>
        <v>21.259842519685041</v>
      </c>
      <c r="K18" s="24">
        <f t="shared" si="7"/>
        <v>17.58241758241758</v>
      </c>
      <c r="L18" s="24">
        <f t="shared" si="7"/>
        <v>25.287356321839084</v>
      </c>
      <c r="M18" s="24">
        <f t="shared" si="7"/>
        <v>13.815789473684209</v>
      </c>
      <c r="N18" s="24">
        <f t="shared" si="7"/>
        <v>26.804123711340207</v>
      </c>
      <c r="O18" s="24" t="s">
        <v>82</v>
      </c>
      <c r="P18" s="24">
        <f t="shared" si="7"/>
        <v>29.523809523809526</v>
      </c>
      <c r="Q18" s="34">
        <f t="shared" si="7"/>
        <v>9.363411619283065</v>
      </c>
    </row>
    <row r="19" spans="1:17" ht="15.75">
      <c r="A19" s="86" t="s">
        <v>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ht="63">
      <c r="A20" s="77">
        <v>4</v>
      </c>
      <c r="B20" s="2" t="s">
        <v>20</v>
      </c>
      <c r="C20" s="3" t="s">
        <v>21</v>
      </c>
      <c r="D20" s="3">
        <v>29</v>
      </c>
      <c r="E20" s="3">
        <v>37</v>
      </c>
      <c r="F20" s="3">
        <v>77</v>
      </c>
      <c r="G20" s="3">
        <v>27</v>
      </c>
      <c r="H20" s="3">
        <v>23</v>
      </c>
      <c r="I20" s="3">
        <v>23</v>
      </c>
      <c r="J20" s="3">
        <v>50</v>
      </c>
      <c r="K20" s="3">
        <v>16</v>
      </c>
      <c r="L20" s="3">
        <v>47</v>
      </c>
      <c r="M20" s="3">
        <v>49</v>
      </c>
      <c r="N20" s="3">
        <v>30</v>
      </c>
      <c r="O20" s="3">
        <v>813</v>
      </c>
      <c r="P20" s="3">
        <v>28</v>
      </c>
      <c r="Q20" s="31">
        <f t="shared" ref="Q20:Q30" si="8">SUM(D20:P20)</f>
        <v>1249</v>
      </c>
    </row>
    <row r="21" spans="1:17" ht="47.25">
      <c r="A21" s="82"/>
      <c r="B21" s="3" t="s">
        <v>22</v>
      </c>
      <c r="C21" s="3" t="s">
        <v>23</v>
      </c>
      <c r="D21" s="3">
        <v>93</v>
      </c>
      <c r="E21" s="3">
        <v>136</v>
      </c>
      <c r="F21" s="3">
        <v>282</v>
      </c>
      <c r="G21" s="3">
        <v>86</v>
      </c>
      <c r="H21" s="3">
        <v>77</v>
      </c>
      <c r="I21" s="41">
        <v>73</v>
      </c>
      <c r="J21" s="3">
        <v>172</v>
      </c>
      <c r="K21" s="3">
        <v>67</v>
      </c>
      <c r="L21" s="18">
        <v>125</v>
      </c>
      <c r="M21" s="3">
        <v>166</v>
      </c>
      <c r="N21" s="3">
        <v>111</v>
      </c>
      <c r="O21" s="3">
        <v>2743</v>
      </c>
      <c r="P21" s="3">
        <v>100</v>
      </c>
      <c r="Q21" s="31">
        <f t="shared" si="8"/>
        <v>4231</v>
      </c>
    </row>
    <row r="22" spans="1:17" ht="15.75">
      <c r="A22" s="82"/>
      <c r="B22" s="3" t="s">
        <v>24</v>
      </c>
      <c r="C22" s="3" t="s">
        <v>23</v>
      </c>
      <c r="D22" s="3">
        <v>34</v>
      </c>
      <c r="E22" s="3">
        <v>30</v>
      </c>
      <c r="F22" s="3">
        <v>101</v>
      </c>
      <c r="G22" s="3">
        <v>21</v>
      </c>
      <c r="H22" s="3">
        <v>20</v>
      </c>
      <c r="I22" s="3">
        <v>22</v>
      </c>
      <c r="J22" s="3">
        <v>42</v>
      </c>
      <c r="K22" s="3">
        <v>28</v>
      </c>
      <c r="L22" s="3">
        <v>58</v>
      </c>
      <c r="M22" s="3">
        <v>66</v>
      </c>
      <c r="N22" s="3">
        <v>45</v>
      </c>
      <c r="O22" s="3">
        <v>850</v>
      </c>
      <c r="P22" s="3">
        <v>32</v>
      </c>
      <c r="Q22" s="31">
        <f t="shared" si="8"/>
        <v>1349</v>
      </c>
    </row>
    <row r="23" spans="1:17" ht="15.75">
      <c r="A23" s="78"/>
      <c r="B23" s="3" t="s">
        <v>25</v>
      </c>
      <c r="C23" s="3" t="s">
        <v>23</v>
      </c>
      <c r="D23" s="3">
        <v>59</v>
      </c>
      <c r="E23" s="3">
        <v>106</v>
      </c>
      <c r="F23" s="3">
        <v>181</v>
      </c>
      <c r="G23" s="3">
        <v>71</v>
      </c>
      <c r="H23" s="3">
        <v>57</v>
      </c>
      <c r="I23" s="3">
        <v>51</v>
      </c>
      <c r="J23" s="3">
        <v>130</v>
      </c>
      <c r="K23" s="3">
        <v>39</v>
      </c>
      <c r="L23" s="3">
        <v>60</v>
      </c>
      <c r="M23" s="3">
        <v>100</v>
      </c>
      <c r="N23" s="3">
        <v>66</v>
      </c>
      <c r="O23" s="3">
        <v>1893</v>
      </c>
      <c r="P23" s="3">
        <v>68</v>
      </c>
      <c r="Q23" s="31">
        <f t="shared" si="8"/>
        <v>2881</v>
      </c>
    </row>
    <row r="24" spans="1:17" ht="78.75">
      <c r="A24" s="77">
        <v>5</v>
      </c>
      <c r="B24" s="2" t="s">
        <v>44</v>
      </c>
      <c r="C24" s="3" t="s">
        <v>21</v>
      </c>
      <c r="D24" s="3">
        <v>7</v>
      </c>
      <c r="E24" s="3">
        <v>7</v>
      </c>
      <c r="F24" s="3">
        <v>8</v>
      </c>
      <c r="G24" s="3">
        <v>5</v>
      </c>
      <c r="H24" s="3">
        <v>2</v>
      </c>
      <c r="I24" s="3">
        <v>1</v>
      </c>
      <c r="J24" s="3">
        <v>24</v>
      </c>
      <c r="K24" s="3">
        <v>8</v>
      </c>
      <c r="L24" s="3">
        <v>2</v>
      </c>
      <c r="M24" s="3">
        <v>4</v>
      </c>
      <c r="N24" s="3">
        <v>2</v>
      </c>
      <c r="O24" s="3">
        <v>0</v>
      </c>
      <c r="P24" s="3">
        <v>6</v>
      </c>
      <c r="Q24" s="31">
        <f t="shared" si="8"/>
        <v>76</v>
      </c>
    </row>
    <row r="25" spans="1:17" ht="63">
      <c r="A25" s="78"/>
      <c r="B25" s="3" t="s">
        <v>26</v>
      </c>
      <c r="C25" s="3" t="s">
        <v>23</v>
      </c>
      <c r="D25" s="3">
        <v>7</v>
      </c>
      <c r="E25" s="3">
        <v>6</v>
      </c>
      <c r="F25" s="3">
        <v>9</v>
      </c>
      <c r="G25" s="3">
        <v>5</v>
      </c>
      <c r="H25" s="3">
        <v>2</v>
      </c>
      <c r="I25" s="3">
        <v>1</v>
      </c>
      <c r="J25" s="3">
        <v>28</v>
      </c>
      <c r="K25" s="3">
        <v>10</v>
      </c>
      <c r="L25" s="3">
        <v>2</v>
      </c>
      <c r="M25" s="3">
        <v>4</v>
      </c>
      <c r="N25" s="3">
        <v>2</v>
      </c>
      <c r="O25" s="3">
        <v>154</v>
      </c>
      <c r="P25" s="3">
        <v>6</v>
      </c>
      <c r="Q25" s="31">
        <f t="shared" si="8"/>
        <v>236</v>
      </c>
    </row>
    <row r="26" spans="1:17" ht="31.5">
      <c r="A26" s="3">
        <v>6</v>
      </c>
      <c r="B26" s="2" t="s">
        <v>45</v>
      </c>
      <c r="C26" s="3" t="s">
        <v>21</v>
      </c>
      <c r="D26" s="3">
        <v>7</v>
      </c>
      <c r="E26" s="3">
        <v>4</v>
      </c>
      <c r="F26" s="3">
        <v>4</v>
      </c>
      <c r="G26" s="3">
        <v>4</v>
      </c>
      <c r="H26" s="3">
        <v>3</v>
      </c>
      <c r="I26" s="3">
        <v>6</v>
      </c>
      <c r="J26" s="3">
        <v>4</v>
      </c>
      <c r="K26" s="3">
        <v>5</v>
      </c>
      <c r="L26" s="3">
        <v>3</v>
      </c>
      <c r="M26" s="3">
        <v>3</v>
      </c>
      <c r="N26" s="3">
        <v>7</v>
      </c>
      <c r="O26" s="3">
        <v>14</v>
      </c>
      <c r="P26" s="3">
        <v>8</v>
      </c>
      <c r="Q26" s="31">
        <f t="shared" si="8"/>
        <v>72</v>
      </c>
    </row>
    <row r="27" spans="1:17" ht="15.75">
      <c r="A27" s="77">
        <v>7</v>
      </c>
      <c r="B27" s="2" t="s">
        <v>27</v>
      </c>
      <c r="C27" s="3" t="s">
        <v>23</v>
      </c>
      <c r="D27" s="3">
        <v>9</v>
      </c>
      <c r="E27" s="3">
        <v>6</v>
      </c>
      <c r="F27" s="3">
        <v>6</v>
      </c>
      <c r="G27" s="3">
        <v>7</v>
      </c>
      <c r="H27" s="3">
        <v>3</v>
      </c>
      <c r="I27" s="3">
        <v>11</v>
      </c>
      <c r="J27" s="3">
        <v>6</v>
      </c>
      <c r="K27" s="3">
        <v>10</v>
      </c>
      <c r="L27" s="3">
        <v>3</v>
      </c>
      <c r="M27" s="3">
        <v>3</v>
      </c>
      <c r="N27" s="3">
        <v>14</v>
      </c>
      <c r="O27" s="3">
        <v>17</v>
      </c>
      <c r="P27" s="3">
        <v>17</v>
      </c>
      <c r="Q27" s="31">
        <f t="shared" si="8"/>
        <v>112</v>
      </c>
    </row>
    <row r="28" spans="1:17" ht="78.75">
      <c r="A28" s="82"/>
      <c r="B28" s="3" t="s">
        <v>28</v>
      </c>
      <c r="C28" s="3" t="s">
        <v>23</v>
      </c>
      <c r="D28" s="3">
        <v>0</v>
      </c>
      <c r="E28" s="3"/>
      <c r="F28" s="3">
        <v>0</v>
      </c>
      <c r="G28" s="18">
        <v>4</v>
      </c>
      <c r="H28" s="3">
        <v>1</v>
      </c>
      <c r="I28" s="3">
        <v>0</v>
      </c>
      <c r="J28" s="3">
        <v>1</v>
      </c>
      <c r="K28" s="3">
        <v>2</v>
      </c>
      <c r="L28" s="3"/>
      <c r="M28" s="3"/>
      <c r="N28" s="18">
        <v>0</v>
      </c>
      <c r="O28" s="3">
        <v>3</v>
      </c>
      <c r="P28" s="3">
        <v>2</v>
      </c>
      <c r="Q28" s="31">
        <f t="shared" si="8"/>
        <v>13</v>
      </c>
    </row>
    <row r="29" spans="1:17" ht="31.5">
      <c r="A29" s="78"/>
      <c r="B29" s="3" t="s">
        <v>29</v>
      </c>
      <c r="C29" s="3" t="s">
        <v>23</v>
      </c>
      <c r="D29" s="3">
        <v>0</v>
      </c>
      <c r="E29" s="3"/>
      <c r="F29" s="3">
        <v>0</v>
      </c>
      <c r="G29" s="18">
        <v>4</v>
      </c>
      <c r="H29" s="3">
        <v>0</v>
      </c>
      <c r="I29" s="3">
        <v>0</v>
      </c>
      <c r="J29" s="3">
        <v>0</v>
      </c>
      <c r="K29" s="3">
        <v>0</v>
      </c>
      <c r="L29" s="3"/>
      <c r="M29" s="3">
        <v>2</v>
      </c>
      <c r="N29" s="18">
        <v>4</v>
      </c>
      <c r="O29" s="3">
        <v>6</v>
      </c>
      <c r="P29" s="3">
        <v>0</v>
      </c>
      <c r="Q29" s="31">
        <f t="shared" si="8"/>
        <v>16</v>
      </c>
    </row>
    <row r="30" spans="1:17" ht="47.25">
      <c r="A30" s="3">
        <v>8</v>
      </c>
      <c r="B30" s="2" t="s">
        <v>46</v>
      </c>
      <c r="C30" s="3" t="s">
        <v>23</v>
      </c>
      <c r="D30" s="3">
        <v>68</v>
      </c>
      <c r="E30" s="3">
        <v>45</v>
      </c>
      <c r="F30" s="3">
        <v>120</v>
      </c>
      <c r="G30" s="3">
        <v>45</v>
      </c>
      <c r="H30" s="3">
        <v>20</v>
      </c>
      <c r="I30" s="3">
        <v>0</v>
      </c>
      <c r="J30" s="3">
        <v>75</v>
      </c>
      <c r="K30" s="3">
        <v>34</v>
      </c>
      <c r="L30" s="3">
        <v>38</v>
      </c>
      <c r="M30" s="3">
        <v>47</v>
      </c>
      <c r="N30" s="3">
        <v>41</v>
      </c>
      <c r="O30" s="3">
        <v>3</v>
      </c>
      <c r="P30" s="3">
        <v>28</v>
      </c>
      <c r="Q30" s="31">
        <f t="shared" si="8"/>
        <v>564</v>
      </c>
    </row>
    <row r="31" spans="1:17" ht="63">
      <c r="A31" s="77">
        <v>9</v>
      </c>
      <c r="B31" s="2" t="s">
        <v>47</v>
      </c>
      <c r="C31" s="3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1"/>
    </row>
    <row r="32" spans="1:17" ht="15.75">
      <c r="A32" s="78"/>
      <c r="B32" s="3" t="s">
        <v>27</v>
      </c>
      <c r="C32" s="3" t="s">
        <v>23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1"/>
    </row>
    <row r="33" spans="1:17" ht="94.5">
      <c r="A33" s="77">
        <v>10</v>
      </c>
      <c r="B33" s="2" t="s">
        <v>48</v>
      </c>
      <c r="C33" s="3" t="s">
        <v>21</v>
      </c>
      <c r="D33" s="3">
        <v>0</v>
      </c>
      <c r="E33" s="3"/>
      <c r="F33" s="3"/>
      <c r="G33" s="3"/>
      <c r="H33" s="3"/>
      <c r="I33" s="3">
        <v>0</v>
      </c>
      <c r="J33" s="3"/>
      <c r="K33" s="3"/>
      <c r="L33" s="3"/>
      <c r="M33" s="3"/>
      <c r="N33" s="3"/>
      <c r="O33" s="3">
        <v>127</v>
      </c>
      <c r="P33" s="3"/>
      <c r="Q33" s="31">
        <f>SUM(D33:P33)</f>
        <v>127</v>
      </c>
    </row>
    <row r="34" spans="1:17" ht="15.75">
      <c r="A34" s="82"/>
      <c r="B34" s="3" t="s">
        <v>27</v>
      </c>
      <c r="C34" s="3" t="s">
        <v>23</v>
      </c>
      <c r="D34" s="3">
        <v>0</v>
      </c>
      <c r="E34" s="3"/>
      <c r="F34" s="3"/>
      <c r="G34" s="3"/>
      <c r="H34" s="3"/>
      <c r="I34" s="3">
        <v>0</v>
      </c>
      <c r="J34" s="3"/>
      <c r="K34" s="3"/>
      <c r="L34" s="3"/>
      <c r="M34" s="3"/>
      <c r="N34" s="3"/>
      <c r="O34" s="3">
        <v>200</v>
      </c>
      <c r="P34" s="3"/>
      <c r="Q34" s="31">
        <f>SUM(D34:P34)</f>
        <v>200</v>
      </c>
    </row>
    <row r="35" spans="1:17" ht="110.25">
      <c r="A35" s="78"/>
      <c r="B35" s="3" t="s">
        <v>30</v>
      </c>
      <c r="C35" s="3" t="s">
        <v>23</v>
      </c>
      <c r="D35" s="3">
        <v>0</v>
      </c>
      <c r="E35" s="3"/>
      <c r="F35" s="3"/>
      <c r="G35" s="3"/>
      <c r="H35" s="3"/>
      <c r="I35" s="3">
        <v>0</v>
      </c>
      <c r="J35" s="3"/>
      <c r="K35" s="3"/>
      <c r="L35" s="3"/>
      <c r="M35" s="3"/>
      <c r="N35" s="3"/>
      <c r="O35" s="3">
        <v>19</v>
      </c>
      <c r="P35" s="3"/>
      <c r="Q35" s="31">
        <f>SUM(D35:P35)</f>
        <v>19</v>
      </c>
    </row>
    <row r="36" spans="1:17" ht="78.75">
      <c r="A36" s="77">
        <v>11</v>
      </c>
      <c r="B36" s="2" t="s">
        <v>49</v>
      </c>
      <c r="C36" s="3" t="s">
        <v>21</v>
      </c>
      <c r="D36" s="3"/>
      <c r="E36" s="3">
        <v>1</v>
      </c>
      <c r="F36" s="3">
        <v>8</v>
      </c>
      <c r="G36" s="3">
        <v>5</v>
      </c>
      <c r="H36" s="3">
        <v>1</v>
      </c>
      <c r="I36" s="3"/>
      <c r="J36" s="3">
        <v>5</v>
      </c>
      <c r="K36" s="3">
        <v>1</v>
      </c>
      <c r="L36" s="3"/>
      <c r="M36" s="3">
        <v>2</v>
      </c>
      <c r="N36" s="3">
        <v>1</v>
      </c>
      <c r="O36" s="3">
        <v>28</v>
      </c>
      <c r="P36" s="3">
        <v>1</v>
      </c>
      <c r="Q36" s="31">
        <f>SUM(D36:P36)</f>
        <v>53</v>
      </c>
    </row>
    <row r="37" spans="1:17" ht="15.75">
      <c r="A37" s="78"/>
      <c r="B37" s="3" t="s">
        <v>27</v>
      </c>
      <c r="C37" s="3" t="s">
        <v>23</v>
      </c>
      <c r="D37" s="3"/>
      <c r="E37" s="3">
        <v>2</v>
      </c>
      <c r="F37" s="3">
        <v>22</v>
      </c>
      <c r="G37" s="3">
        <v>19</v>
      </c>
      <c r="H37" s="3">
        <v>6</v>
      </c>
      <c r="I37" s="3"/>
      <c r="J37" s="3">
        <v>16</v>
      </c>
      <c r="K37" s="3">
        <v>2</v>
      </c>
      <c r="L37" s="3"/>
      <c r="M37" s="3">
        <v>4</v>
      </c>
      <c r="N37" s="3">
        <v>2</v>
      </c>
      <c r="O37" s="3">
        <v>74</v>
      </c>
      <c r="P37" s="3">
        <v>2</v>
      </c>
      <c r="Q37" s="31">
        <f>SUM(D37:P37)</f>
        <v>149</v>
      </c>
    </row>
    <row r="38" spans="1:17" ht="63">
      <c r="A38" s="3">
        <v>12</v>
      </c>
      <c r="B38" s="2" t="s">
        <v>50</v>
      </c>
      <c r="C38" s="3" t="s">
        <v>31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1"/>
    </row>
    <row r="39" spans="1:17" ht="47.25">
      <c r="A39" s="3"/>
      <c r="B39" s="3" t="s">
        <v>32</v>
      </c>
      <c r="C39" s="3" t="s">
        <v>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1"/>
    </row>
    <row r="40" spans="1:17" ht="47.25">
      <c r="A40" s="3"/>
      <c r="B40" s="3" t="s">
        <v>33</v>
      </c>
      <c r="C40" s="3" t="s">
        <v>23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</row>
    <row r="41" spans="1:17" ht="47.25">
      <c r="A41" s="3">
        <v>13</v>
      </c>
      <c r="B41" s="2" t="s">
        <v>51</v>
      </c>
      <c r="C41" s="3" t="s">
        <v>23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  <row r="42" spans="1:17" ht="47.25">
      <c r="A42" s="3">
        <v>14</v>
      </c>
      <c r="B42" s="2" t="s">
        <v>34</v>
      </c>
      <c r="C42" s="3" t="s">
        <v>23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</row>
    <row r="43" spans="1:17" ht="15.75">
      <c r="A43" s="86" t="s">
        <v>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1:17" ht="31.5">
      <c r="A44" s="77">
        <v>15</v>
      </c>
      <c r="B44" s="95" t="s">
        <v>35</v>
      </c>
      <c r="C44" s="3" t="s">
        <v>23</v>
      </c>
      <c r="D44" s="3">
        <v>288</v>
      </c>
      <c r="E44" s="3">
        <v>225</v>
      </c>
      <c r="F44" s="3">
        <v>353</v>
      </c>
      <c r="G44" s="3">
        <v>518</v>
      </c>
      <c r="H44" s="3">
        <v>149</v>
      </c>
      <c r="I44" s="3">
        <v>175</v>
      </c>
      <c r="J44" s="3">
        <v>273</v>
      </c>
      <c r="K44" s="3">
        <v>188</v>
      </c>
      <c r="L44" s="3">
        <v>164</v>
      </c>
      <c r="M44" s="3">
        <v>211</v>
      </c>
      <c r="N44" s="3">
        <v>261</v>
      </c>
      <c r="O44" s="3" t="s">
        <v>82</v>
      </c>
      <c r="P44" s="3">
        <v>311</v>
      </c>
      <c r="Q44" s="31">
        <f t="shared" ref="Q44:Q62" si="9">SUM(D44:P44)</f>
        <v>3116</v>
      </c>
    </row>
    <row r="45" spans="1:17" ht="63.75">
      <c r="A45" s="82"/>
      <c r="B45" s="96"/>
      <c r="C45" s="16" t="s">
        <v>78</v>
      </c>
      <c r="D45" s="24">
        <f>D44/D9/1000*100</f>
        <v>25.714285714285712</v>
      </c>
      <c r="E45" s="24">
        <f t="shared" ref="E45:Q45" si="10">E44/E9/1000*100</f>
        <v>22.058823529411764</v>
      </c>
      <c r="F45" s="24">
        <f t="shared" si="10"/>
        <v>21.656441717791413</v>
      </c>
      <c r="G45" s="24">
        <f t="shared" si="10"/>
        <v>16.1875</v>
      </c>
      <c r="H45" s="24">
        <f t="shared" si="10"/>
        <v>13.545454545454543</v>
      </c>
      <c r="I45" s="24">
        <f t="shared" si="10"/>
        <v>17.5</v>
      </c>
      <c r="J45" s="24">
        <f t="shared" si="10"/>
        <v>21.496062992125985</v>
      </c>
      <c r="K45" s="24">
        <f t="shared" si="10"/>
        <v>20.659340659340661</v>
      </c>
      <c r="L45" s="24">
        <f t="shared" si="10"/>
        <v>18.850574712643677</v>
      </c>
      <c r="M45" s="24">
        <f t="shared" si="10"/>
        <v>13.881578947368423</v>
      </c>
      <c r="N45" s="24">
        <f t="shared" si="10"/>
        <v>26.907216494845365</v>
      </c>
      <c r="O45" s="24" t="e">
        <f t="shared" si="10"/>
        <v>#VALUE!</v>
      </c>
      <c r="P45" s="24">
        <f t="shared" si="10"/>
        <v>29.619047619047624</v>
      </c>
      <c r="Q45" s="34">
        <f t="shared" si="10"/>
        <v>9.6291718170580971</v>
      </c>
    </row>
    <row r="46" spans="1:17" ht="31.5">
      <c r="A46" s="82"/>
      <c r="B46" s="77" t="s">
        <v>36</v>
      </c>
      <c r="C46" s="3" t="s">
        <v>23</v>
      </c>
      <c r="D46" s="3">
        <v>17</v>
      </c>
      <c r="E46" s="3">
        <v>29</v>
      </c>
      <c r="F46" s="3">
        <v>35</v>
      </c>
      <c r="G46" s="3">
        <v>340</v>
      </c>
      <c r="H46" s="3">
        <v>15</v>
      </c>
      <c r="I46" s="3">
        <v>12</v>
      </c>
      <c r="J46" s="3">
        <v>29</v>
      </c>
      <c r="K46" s="3">
        <v>37</v>
      </c>
      <c r="L46" s="3">
        <v>12</v>
      </c>
      <c r="M46" s="3">
        <v>28</v>
      </c>
      <c r="N46" s="3">
        <v>45</v>
      </c>
      <c r="O46" s="3" t="s">
        <v>82</v>
      </c>
      <c r="P46" s="3">
        <v>45</v>
      </c>
      <c r="Q46" s="31">
        <f t="shared" si="9"/>
        <v>644</v>
      </c>
    </row>
    <row r="47" spans="1:17" ht="63.75">
      <c r="A47" s="78"/>
      <c r="B47" s="78"/>
      <c r="C47" s="16" t="s">
        <v>78</v>
      </c>
      <c r="D47" s="24">
        <f>D46/D9/1000*100</f>
        <v>1.5178571428571426</v>
      </c>
      <c r="E47" s="24">
        <f t="shared" ref="E47:Q47" si="11">E46/E9/1000*100</f>
        <v>2.8431372549019609</v>
      </c>
      <c r="F47" s="24">
        <f t="shared" si="11"/>
        <v>2.147239263803681</v>
      </c>
      <c r="G47" s="24">
        <f t="shared" si="11"/>
        <v>10.625</v>
      </c>
      <c r="H47" s="24">
        <f t="shared" si="11"/>
        <v>1.3636363636363635</v>
      </c>
      <c r="I47" s="24">
        <f t="shared" si="11"/>
        <v>1.2</v>
      </c>
      <c r="J47" s="24">
        <f t="shared" si="11"/>
        <v>2.2834645669291338</v>
      </c>
      <c r="K47" s="24">
        <f t="shared" si="11"/>
        <v>4.0659340659340657</v>
      </c>
      <c r="L47" s="24">
        <f t="shared" si="11"/>
        <v>1.3793103448275863</v>
      </c>
      <c r="M47" s="24">
        <f t="shared" si="11"/>
        <v>1.8421052631578949</v>
      </c>
      <c r="N47" s="24">
        <f t="shared" si="11"/>
        <v>4.6391752577319592</v>
      </c>
      <c r="O47" s="24" t="e">
        <f t="shared" si="11"/>
        <v>#VALUE!</v>
      </c>
      <c r="P47" s="24">
        <f t="shared" si="11"/>
        <v>4.2857142857142856</v>
      </c>
      <c r="Q47" s="34">
        <f t="shared" si="11"/>
        <v>1.9901112484548826</v>
      </c>
    </row>
    <row r="48" spans="1:17" ht="15.75">
      <c r="A48" s="77">
        <v>16</v>
      </c>
      <c r="B48" s="95" t="s">
        <v>54</v>
      </c>
      <c r="C48" s="3" t="s">
        <v>23</v>
      </c>
      <c r="D48" s="3">
        <v>104</v>
      </c>
      <c r="E48" s="3">
        <v>78</v>
      </c>
      <c r="F48" s="3">
        <v>123</v>
      </c>
      <c r="G48" s="41">
        <v>123</v>
      </c>
      <c r="H48" s="3">
        <v>36</v>
      </c>
      <c r="I48" s="3">
        <v>35</v>
      </c>
      <c r="J48" s="41">
        <v>129</v>
      </c>
      <c r="K48" s="3">
        <v>67</v>
      </c>
      <c r="L48" s="18">
        <v>87</v>
      </c>
      <c r="M48" s="41">
        <v>103</v>
      </c>
      <c r="N48" s="41">
        <v>78</v>
      </c>
      <c r="O48" s="3">
        <v>2420</v>
      </c>
      <c r="P48" s="41">
        <v>113</v>
      </c>
      <c r="Q48" s="36">
        <f t="shared" ref="Q48" si="12">Q50+Q52+Q54+Q56</f>
        <v>3502</v>
      </c>
    </row>
    <row r="49" spans="1:18" ht="63.75">
      <c r="A49" s="82"/>
      <c r="B49" s="78"/>
      <c r="C49" s="16" t="s">
        <v>78</v>
      </c>
      <c r="D49" s="24">
        <f>D48/D9/1000*100</f>
        <v>9.2857142857142847</v>
      </c>
      <c r="E49" s="24">
        <f t="shared" ref="E49:Q49" si="13">E48/E9/1000*100</f>
        <v>7.6470588235294112</v>
      </c>
      <c r="F49" s="24">
        <f t="shared" si="13"/>
        <v>7.5460122699386494</v>
      </c>
      <c r="G49" s="24">
        <f t="shared" si="13"/>
        <v>3.84375</v>
      </c>
      <c r="H49" s="24">
        <f t="shared" si="13"/>
        <v>3.2727272727272729</v>
      </c>
      <c r="I49" s="24">
        <f t="shared" si="13"/>
        <v>3.5000000000000004</v>
      </c>
      <c r="J49" s="24">
        <f t="shared" si="13"/>
        <v>10.15748031496063</v>
      </c>
      <c r="K49" s="24">
        <f t="shared" si="13"/>
        <v>7.3626373626373613</v>
      </c>
      <c r="L49" s="24">
        <f t="shared" si="13"/>
        <v>10</v>
      </c>
      <c r="M49" s="24">
        <f t="shared" si="13"/>
        <v>6.7763157894736832</v>
      </c>
      <c r="N49" s="24">
        <f t="shared" si="13"/>
        <v>8.0412371134020617</v>
      </c>
      <c r="O49" s="24">
        <f t="shared" si="13"/>
        <v>14.491017964071858</v>
      </c>
      <c r="P49" s="24">
        <f t="shared" si="13"/>
        <v>10.761904761904761</v>
      </c>
      <c r="Q49" s="34">
        <f t="shared" si="13"/>
        <v>10.822002472187888</v>
      </c>
    </row>
    <row r="50" spans="1:18" ht="15.75">
      <c r="A50" s="82"/>
      <c r="B50" s="77" t="s">
        <v>37</v>
      </c>
      <c r="C50" s="3" t="s">
        <v>23</v>
      </c>
      <c r="D50" s="3">
        <v>13</v>
      </c>
      <c r="E50" s="3">
        <v>5</v>
      </c>
      <c r="F50" s="3">
        <v>11</v>
      </c>
      <c r="G50" s="3">
        <v>15</v>
      </c>
      <c r="H50" s="3">
        <v>4</v>
      </c>
      <c r="I50" s="3">
        <v>2</v>
      </c>
      <c r="J50" s="3">
        <v>10</v>
      </c>
      <c r="K50" s="3">
        <v>8</v>
      </c>
      <c r="L50" s="3">
        <v>6</v>
      </c>
      <c r="M50" s="3">
        <v>8</v>
      </c>
      <c r="N50" s="3">
        <v>9</v>
      </c>
      <c r="O50" s="3">
        <v>292</v>
      </c>
      <c r="P50" s="3">
        <v>8</v>
      </c>
      <c r="Q50" s="31">
        <f t="shared" si="9"/>
        <v>391</v>
      </c>
    </row>
    <row r="51" spans="1:18" ht="76.5">
      <c r="A51" s="82"/>
      <c r="B51" s="78"/>
      <c r="C51" s="16" t="s">
        <v>77</v>
      </c>
      <c r="D51" s="24">
        <f>D50/D48*100</f>
        <v>12.5</v>
      </c>
      <c r="E51" s="24">
        <f t="shared" ref="E51:Q51" si="14">E50/E48*100</f>
        <v>6.4102564102564097</v>
      </c>
      <c r="F51" s="24">
        <f t="shared" si="14"/>
        <v>8.9430894308943092</v>
      </c>
      <c r="G51" s="24">
        <f t="shared" si="14"/>
        <v>12.195121951219512</v>
      </c>
      <c r="H51" s="24">
        <f t="shared" si="14"/>
        <v>11.111111111111111</v>
      </c>
      <c r="I51" s="24">
        <f t="shared" si="14"/>
        <v>5.7142857142857144</v>
      </c>
      <c r="J51" s="24">
        <f t="shared" si="14"/>
        <v>7.7519379844961236</v>
      </c>
      <c r="K51" s="24">
        <f t="shared" si="14"/>
        <v>11.940298507462686</v>
      </c>
      <c r="L51" s="24">
        <f t="shared" si="14"/>
        <v>6.8965517241379306</v>
      </c>
      <c r="M51" s="24">
        <f t="shared" si="14"/>
        <v>7.7669902912621351</v>
      </c>
      <c r="N51" s="24">
        <f t="shared" si="14"/>
        <v>11.538461538461538</v>
      </c>
      <c r="O51" s="24">
        <f t="shared" si="14"/>
        <v>12.066115702479339</v>
      </c>
      <c r="P51" s="24">
        <f t="shared" si="14"/>
        <v>7.0796460176991154</v>
      </c>
      <c r="Q51" s="34">
        <f t="shared" si="14"/>
        <v>11.165048543689322</v>
      </c>
    </row>
    <row r="52" spans="1:18" ht="15.75">
      <c r="A52" s="82"/>
      <c r="B52" s="77" t="s">
        <v>38</v>
      </c>
      <c r="C52" s="3" t="s">
        <v>23</v>
      </c>
      <c r="D52" s="3">
        <v>40</v>
      </c>
      <c r="E52" s="3">
        <v>20</v>
      </c>
      <c r="F52" s="3">
        <v>46</v>
      </c>
      <c r="G52" s="3">
        <v>51</v>
      </c>
      <c r="H52" s="3">
        <v>11</v>
      </c>
      <c r="I52" s="3">
        <v>17</v>
      </c>
      <c r="J52" s="3">
        <v>50</v>
      </c>
      <c r="K52" s="3">
        <v>26</v>
      </c>
      <c r="L52" s="3">
        <v>42</v>
      </c>
      <c r="M52" s="3">
        <v>42</v>
      </c>
      <c r="N52" s="3">
        <v>36</v>
      </c>
      <c r="O52" s="3">
        <v>944</v>
      </c>
      <c r="P52" s="3">
        <v>48</v>
      </c>
      <c r="Q52" s="31">
        <f t="shared" si="9"/>
        <v>1373</v>
      </c>
    </row>
    <row r="53" spans="1:18" ht="76.5">
      <c r="A53" s="82"/>
      <c r="B53" s="78"/>
      <c r="C53" s="16" t="s">
        <v>77</v>
      </c>
      <c r="D53" s="24">
        <f>D52/D48*100</f>
        <v>38.461538461538467</v>
      </c>
      <c r="E53" s="24">
        <f t="shared" ref="E53:Q53" si="15">E52/E48*100</f>
        <v>25.641025641025639</v>
      </c>
      <c r="F53" s="24">
        <f t="shared" si="15"/>
        <v>37.398373983739837</v>
      </c>
      <c r="G53" s="24">
        <f t="shared" si="15"/>
        <v>41.463414634146339</v>
      </c>
      <c r="H53" s="24">
        <f t="shared" si="15"/>
        <v>30.555555555555557</v>
      </c>
      <c r="I53" s="24">
        <f t="shared" si="15"/>
        <v>48.571428571428569</v>
      </c>
      <c r="J53" s="24">
        <f t="shared" si="15"/>
        <v>38.759689922480625</v>
      </c>
      <c r="K53" s="24">
        <f t="shared" si="15"/>
        <v>38.805970149253731</v>
      </c>
      <c r="L53" s="24">
        <f t="shared" si="15"/>
        <v>48.275862068965516</v>
      </c>
      <c r="M53" s="24">
        <f t="shared" si="15"/>
        <v>40.776699029126213</v>
      </c>
      <c r="N53" s="24">
        <f t="shared" si="15"/>
        <v>46.153846153846153</v>
      </c>
      <c r="O53" s="24">
        <f t="shared" si="15"/>
        <v>39.008264462809919</v>
      </c>
      <c r="P53" s="24">
        <f t="shared" si="15"/>
        <v>42.477876106194692</v>
      </c>
      <c r="Q53" s="34">
        <f t="shared" si="15"/>
        <v>39.20616790405483</v>
      </c>
    </row>
    <row r="54" spans="1:18" ht="15.75">
      <c r="A54" s="82"/>
      <c r="B54" s="77" t="s">
        <v>39</v>
      </c>
      <c r="C54" s="3" t="s">
        <v>23</v>
      </c>
      <c r="D54" s="3">
        <v>44</v>
      </c>
      <c r="E54" s="3">
        <v>46</v>
      </c>
      <c r="F54" s="3">
        <v>57</v>
      </c>
      <c r="G54" s="3">
        <v>57</v>
      </c>
      <c r="H54" s="3">
        <v>19</v>
      </c>
      <c r="I54" s="3">
        <v>16</v>
      </c>
      <c r="J54" s="3">
        <v>40</v>
      </c>
      <c r="K54" s="3">
        <v>23</v>
      </c>
      <c r="L54" s="3">
        <v>36</v>
      </c>
      <c r="M54" s="3">
        <v>49</v>
      </c>
      <c r="N54" s="3">
        <v>33</v>
      </c>
      <c r="O54" s="3">
        <v>1030</v>
      </c>
      <c r="P54" s="3">
        <v>51</v>
      </c>
      <c r="Q54" s="31">
        <f t="shared" si="9"/>
        <v>1501</v>
      </c>
    </row>
    <row r="55" spans="1:18" ht="76.5">
      <c r="A55" s="82"/>
      <c r="B55" s="78"/>
      <c r="C55" s="16" t="s">
        <v>77</v>
      </c>
      <c r="D55" s="24">
        <f>D54/D48*100</f>
        <v>42.307692307692307</v>
      </c>
      <c r="E55" s="24">
        <f t="shared" ref="E55:Q55" si="16">E54/E48*100</f>
        <v>58.974358974358978</v>
      </c>
      <c r="F55" s="24">
        <f t="shared" si="16"/>
        <v>46.341463414634148</v>
      </c>
      <c r="G55" s="24">
        <f t="shared" si="16"/>
        <v>46.341463414634148</v>
      </c>
      <c r="H55" s="24">
        <f t="shared" si="16"/>
        <v>52.777777777777779</v>
      </c>
      <c r="I55" s="24">
        <f t="shared" si="16"/>
        <v>45.714285714285715</v>
      </c>
      <c r="J55" s="24">
        <f t="shared" si="16"/>
        <v>31.007751937984494</v>
      </c>
      <c r="K55" s="24">
        <f t="shared" si="16"/>
        <v>34.328358208955223</v>
      </c>
      <c r="L55" s="24">
        <f t="shared" si="16"/>
        <v>41.379310344827587</v>
      </c>
      <c r="M55" s="24">
        <f t="shared" si="16"/>
        <v>47.572815533980581</v>
      </c>
      <c r="N55" s="24">
        <f t="shared" si="16"/>
        <v>42.307692307692307</v>
      </c>
      <c r="O55" s="24">
        <f t="shared" si="16"/>
        <v>42.561983471074385</v>
      </c>
      <c r="P55" s="24">
        <f t="shared" si="16"/>
        <v>45.132743362831853</v>
      </c>
      <c r="Q55" s="34">
        <f t="shared" si="16"/>
        <v>42.861222158766424</v>
      </c>
    </row>
    <row r="56" spans="1:18" ht="15.75">
      <c r="A56" s="82"/>
      <c r="B56" s="77" t="s">
        <v>40</v>
      </c>
      <c r="C56" s="3" t="s">
        <v>23</v>
      </c>
      <c r="D56" s="3">
        <v>7</v>
      </c>
      <c r="E56" s="3">
        <v>6</v>
      </c>
      <c r="F56" s="3">
        <v>9</v>
      </c>
      <c r="G56" s="3">
        <v>6</v>
      </c>
      <c r="H56" s="3">
        <v>2</v>
      </c>
      <c r="I56" s="3">
        <v>1</v>
      </c>
      <c r="J56" s="3">
        <v>28</v>
      </c>
      <c r="K56" s="3">
        <v>10</v>
      </c>
      <c r="L56" s="3">
        <v>1</v>
      </c>
      <c r="M56" s="3">
        <v>4</v>
      </c>
      <c r="N56" s="3">
        <v>3</v>
      </c>
      <c r="O56" s="3">
        <v>154</v>
      </c>
      <c r="P56" s="3">
        <v>6</v>
      </c>
      <c r="Q56" s="31">
        <f t="shared" si="9"/>
        <v>237</v>
      </c>
    </row>
    <row r="57" spans="1:18" ht="76.5">
      <c r="A57" s="78"/>
      <c r="B57" s="78"/>
      <c r="C57" s="16" t="s">
        <v>77</v>
      </c>
      <c r="D57" s="24">
        <f>D56/D48*100</f>
        <v>6.7307692307692308</v>
      </c>
      <c r="E57" s="24">
        <f>E56/E48*100</f>
        <v>7.6923076923076925</v>
      </c>
      <c r="F57" s="24">
        <f t="shared" ref="F57:Q57" si="17">F56/F48*100</f>
        <v>7.3170731707317067</v>
      </c>
      <c r="G57" s="24">
        <f t="shared" si="17"/>
        <v>4.8780487804878048</v>
      </c>
      <c r="H57" s="24">
        <f t="shared" si="17"/>
        <v>5.5555555555555554</v>
      </c>
      <c r="I57" s="24">
        <f t="shared" si="17"/>
        <v>2.8571428571428572</v>
      </c>
      <c r="J57" s="24">
        <f t="shared" si="17"/>
        <v>21.705426356589147</v>
      </c>
      <c r="K57" s="24">
        <f t="shared" si="17"/>
        <v>14.925373134328357</v>
      </c>
      <c r="L57" s="24">
        <f t="shared" si="17"/>
        <v>1.1494252873563218</v>
      </c>
      <c r="M57" s="24">
        <f>M564</f>
        <v>0</v>
      </c>
      <c r="N57" s="24">
        <f t="shared" si="17"/>
        <v>3.8461538461538463</v>
      </c>
      <c r="O57" s="24">
        <f t="shared" si="17"/>
        <v>6.3636363636363633</v>
      </c>
      <c r="P57" s="24">
        <f t="shared" si="17"/>
        <v>5.3097345132743365</v>
      </c>
      <c r="Q57" s="24">
        <f t="shared" si="17"/>
        <v>6.7675613934894354</v>
      </c>
      <c r="R57" s="47"/>
    </row>
    <row r="58" spans="1:18" ht="115.5">
      <c r="A58" s="77">
        <v>17</v>
      </c>
      <c r="B58" s="15" t="s">
        <v>76</v>
      </c>
      <c r="C58" s="92" t="s">
        <v>41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0</v>
      </c>
      <c r="P58" s="3"/>
      <c r="Q58" s="31">
        <f t="shared" si="9"/>
        <v>0</v>
      </c>
    </row>
    <row r="59" spans="1:18" ht="31.5">
      <c r="A59" s="82"/>
      <c r="B59" s="4" t="s">
        <v>74</v>
      </c>
      <c r="C59" s="93"/>
      <c r="D59" s="3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0</v>
      </c>
      <c r="P59" s="3"/>
      <c r="Q59" s="31">
        <f t="shared" si="9"/>
        <v>0</v>
      </c>
    </row>
    <row r="60" spans="1:18" ht="31.5">
      <c r="A60" s="78"/>
      <c r="B60" s="4" t="s">
        <v>75</v>
      </c>
      <c r="C60" s="94"/>
      <c r="D60" s="3">
        <v>4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0</v>
      </c>
      <c r="P60" s="3"/>
      <c r="Q60" s="31">
        <f t="shared" si="9"/>
        <v>4</v>
      </c>
    </row>
    <row r="61" spans="1:18" ht="142.5">
      <c r="A61" s="3">
        <v>18</v>
      </c>
      <c r="B61" s="14" t="s">
        <v>52</v>
      </c>
      <c r="C61" s="3" t="s">
        <v>23</v>
      </c>
      <c r="D61" s="3"/>
      <c r="E61" s="3"/>
      <c r="F61" s="3"/>
      <c r="G61" s="3"/>
      <c r="H61" s="3"/>
      <c r="I61" s="3"/>
      <c r="J61" s="3">
        <v>1</v>
      </c>
      <c r="K61" s="3"/>
      <c r="L61" s="3"/>
      <c r="M61" s="3"/>
      <c r="N61" s="3"/>
      <c r="O61" s="3"/>
      <c r="P61" s="3"/>
      <c r="Q61" s="31">
        <f t="shared" si="9"/>
        <v>1</v>
      </c>
    </row>
    <row r="62" spans="1:18" ht="242.25">
      <c r="A62" s="3">
        <v>19</v>
      </c>
      <c r="B62" s="14" t="s">
        <v>53</v>
      </c>
      <c r="C62" s="3" t="s">
        <v>23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1">
        <f t="shared" si="9"/>
        <v>0</v>
      </c>
    </row>
  </sheetData>
  <mergeCells count="27">
    <mergeCell ref="A58:A60"/>
    <mergeCell ref="C58:C60"/>
    <mergeCell ref="A48:A57"/>
    <mergeCell ref="B48:B49"/>
    <mergeCell ref="B50:B51"/>
    <mergeCell ref="B52:B53"/>
    <mergeCell ref="B54:B55"/>
    <mergeCell ref="B56:B57"/>
    <mergeCell ref="A31:A32"/>
    <mergeCell ref="A33:A35"/>
    <mergeCell ref="A36:A37"/>
    <mergeCell ref="A43:Q43"/>
    <mergeCell ref="A44:A47"/>
    <mergeCell ref="B44:B45"/>
    <mergeCell ref="B46:B47"/>
    <mergeCell ref="A27:A29"/>
    <mergeCell ref="A1:Q1"/>
    <mergeCell ref="A2:J2"/>
    <mergeCell ref="A5:Q5"/>
    <mergeCell ref="A8:Q8"/>
    <mergeCell ref="B11:B12"/>
    <mergeCell ref="B13:B14"/>
    <mergeCell ref="B15:B16"/>
    <mergeCell ref="B17:B18"/>
    <mergeCell ref="A19:Q19"/>
    <mergeCell ref="A20:A23"/>
    <mergeCell ref="A24:A2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H62"/>
  <sheetViews>
    <sheetView zoomScale="90" zoomScaleNormal="90" workbookViewId="0">
      <selection activeCell="E9" sqref="E9"/>
    </sheetView>
  </sheetViews>
  <sheetFormatPr defaultRowHeight="15"/>
  <cols>
    <col min="1" max="1" width="6.85546875" customWidth="1"/>
    <col min="2" max="2" width="25.140625" customWidth="1"/>
    <col min="3" max="3" width="17.7109375" customWidth="1"/>
    <col min="4" max="4" width="20" customWidth="1"/>
    <col min="5" max="5" width="21.140625" customWidth="1"/>
    <col min="6" max="6" width="27.28515625" customWidth="1"/>
  </cols>
  <sheetData>
    <row r="1" spans="1:8" ht="15.75">
      <c r="A1" s="99" t="s">
        <v>73</v>
      </c>
      <c r="B1" s="100"/>
      <c r="C1" s="100"/>
      <c r="D1" s="100"/>
      <c r="E1" s="100"/>
      <c r="F1" s="100"/>
      <c r="G1" s="10"/>
      <c r="H1" s="10"/>
    </row>
    <row r="2" spans="1:8" ht="15.75">
      <c r="A2" s="9"/>
      <c r="B2" s="9"/>
      <c r="C2" s="9"/>
      <c r="D2" s="9"/>
      <c r="E2" s="25"/>
      <c r="F2" s="26"/>
      <c r="G2" s="11"/>
      <c r="H2" s="11"/>
    </row>
    <row r="3" spans="1:8" ht="53.25" customHeight="1">
      <c r="A3" s="12" t="s">
        <v>5</v>
      </c>
      <c r="B3" s="12" t="s">
        <v>6</v>
      </c>
      <c r="C3" s="12" t="s">
        <v>7</v>
      </c>
      <c r="D3" s="12" t="s">
        <v>70</v>
      </c>
      <c r="E3" s="12" t="s">
        <v>71</v>
      </c>
      <c r="F3" s="12" t="s">
        <v>69</v>
      </c>
    </row>
    <row r="4" spans="1:8" ht="15.75">
      <c r="A4" s="6">
        <v>1</v>
      </c>
      <c r="B4" s="6">
        <v>2</v>
      </c>
      <c r="C4" s="6">
        <v>3</v>
      </c>
      <c r="D4" s="21">
        <v>4</v>
      </c>
      <c r="E4" s="5">
        <v>5</v>
      </c>
      <c r="F4" s="5">
        <v>6</v>
      </c>
    </row>
    <row r="5" spans="1:8" ht="15.75">
      <c r="A5" s="99" t="s">
        <v>0</v>
      </c>
      <c r="B5" s="100"/>
      <c r="C5" s="100"/>
      <c r="D5" s="100"/>
      <c r="E5" s="100"/>
      <c r="F5" s="101"/>
    </row>
    <row r="6" spans="1:8" ht="15.75">
      <c r="A6" s="3">
        <v>1</v>
      </c>
      <c r="B6" s="2" t="s">
        <v>42</v>
      </c>
      <c r="C6" s="3" t="s">
        <v>8</v>
      </c>
      <c r="D6" s="6">
        <f>'показатель 2020'!Q6</f>
        <v>3.8600000000000008</v>
      </c>
      <c r="E6" s="3">
        <f>'показатель 2021'!Q6</f>
        <v>3.8600000000000008</v>
      </c>
      <c r="F6" s="39">
        <f>E6-D6</f>
        <v>0</v>
      </c>
    </row>
    <row r="7" spans="1:8" ht="31.5">
      <c r="A7" s="3">
        <v>2</v>
      </c>
      <c r="B7" s="2" t="s">
        <v>43</v>
      </c>
      <c r="C7" s="3" t="s">
        <v>9</v>
      </c>
      <c r="D7" s="6">
        <f>'показатель на 1.01.23года'!Q7</f>
        <v>7.2507559395248375E-3</v>
      </c>
      <c r="E7" s="3">
        <f>'показатель 2020'!Q7</f>
        <v>8.4430051813471491E-3</v>
      </c>
      <c r="F7" s="40">
        <f>E7-D7</f>
        <v>1.1922492418223116E-3</v>
      </c>
    </row>
    <row r="8" spans="1:8" ht="15.75" customHeight="1">
      <c r="A8" s="102" t="s">
        <v>10</v>
      </c>
      <c r="B8" s="103"/>
      <c r="C8" s="103"/>
      <c r="D8" s="103"/>
      <c r="E8" s="103"/>
      <c r="F8" s="104"/>
    </row>
    <row r="9" spans="1:8" ht="15.75">
      <c r="A9" s="3">
        <v>3</v>
      </c>
      <c r="B9" s="2" t="s">
        <v>11</v>
      </c>
      <c r="C9" s="3" t="s">
        <v>12</v>
      </c>
      <c r="D9" s="6">
        <f>'показатель 2020'!Q9</f>
        <v>32.589999999999996</v>
      </c>
      <c r="E9" s="6">
        <f>'показатель 2021'!Q9</f>
        <v>32.36</v>
      </c>
      <c r="F9" s="39">
        <f>E9-D9</f>
        <v>-0.22999999999999687</v>
      </c>
    </row>
    <row r="10" spans="1:8" ht="15.75">
      <c r="A10" s="3"/>
      <c r="B10" s="3" t="s">
        <v>13</v>
      </c>
      <c r="C10" s="3"/>
      <c r="D10" s="6"/>
      <c r="E10" s="3"/>
      <c r="F10" s="6"/>
    </row>
    <row r="11" spans="1:8" ht="15.75">
      <c r="A11" s="3"/>
      <c r="B11" s="77" t="s">
        <v>81</v>
      </c>
      <c r="C11" s="3" t="s">
        <v>15</v>
      </c>
      <c r="D11" s="6">
        <f>'показатель 2020'!Q11</f>
        <v>26.68</v>
      </c>
      <c r="E11" s="6">
        <f>'показатель 2021'!Q11</f>
        <v>26.58</v>
      </c>
      <c r="F11" s="39">
        <f>E11-D11</f>
        <v>-0.10000000000000142</v>
      </c>
    </row>
    <row r="12" spans="1:8" ht="53.25" customHeight="1">
      <c r="A12" s="3"/>
      <c r="B12" s="78"/>
      <c r="C12" s="3" t="s">
        <v>78</v>
      </c>
      <c r="D12" s="39">
        <f>'показатель 2020'!Q12</f>
        <v>81.865602945688877</v>
      </c>
      <c r="E12" s="39">
        <f>E11/E9*100</f>
        <v>82.138442521631632</v>
      </c>
      <c r="F12" s="39"/>
    </row>
    <row r="13" spans="1:8" ht="15.75">
      <c r="A13" s="3"/>
      <c r="B13" s="77" t="s">
        <v>16</v>
      </c>
      <c r="C13" s="3" t="s">
        <v>17</v>
      </c>
      <c r="D13" s="39">
        <f>'показатель 2020'!Q13</f>
        <v>8.5100000000000016</v>
      </c>
      <c r="E13" s="20">
        <f>'показатель 2021'!Q13</f>
        <v>8.68</v>
      </c>
      <c r="F13" s="39">
        <f>E13-D13</f>
        <v>0.16999999999999815</v>
      </c>
    </row>
    <row r="14" spans="1:8" ht="54.75" customHeight="1">
      <c r="A14" s="3"/>
      <c r="B14" s="78"/>
      <c r="C14" s="3" t="s">
        <v>78</v>
      </c>
      <c r="D14" s="39">
        <f>'показатель 2020'!Q14</f>
        <v>26.11230438784904</v>
      </c>
      <c r="E14" s="39">
        <f>'показатель 2021'!Q14</f>
        <v>26.823238566131025</v>
      </c>
      <c r="F14" s="39"/>
    </row>
    <row r="15" spans="1:8" ht="15.75">
      <c r="A15" s="3"/>
      <c r="B15" s="105" t="s">
        <v>18</v>
      </c>
      <c r="C15" s="41" t="s">
        <v>15</v>
      </c>
      <c r="D15" s="48">
        <f>'показатель 2020'!Q15</f>
        <v>15.04</v>
      </c>
      <c r="E15" s="41">
        <f>'показатель 2021'!Q15</f>
        <v>14.87</v>
      </c>
      <c r="F15" s="49">
        <f>E15-D15</f>
        <v>-0.16999999999999993</v>
      </c>
    </row>
    <row r="16" spans="1:8" ht="53.25" customHeight="1">
      <c r="A16" s="3"/>
      <c r="B16" s="106"/>
      <c r="C16" s="41" t="s">
        <v>78</v>
      </c>
      <c r="D16" s="49">
        <f>'показатель 2020'!Q16</f>
        <v>46.149125498619206</v>
      </c>
      <c r="E16" s="49">
        <f>'показатель 2021'!Q16</f>
        <v>45.951792336217551</v>
      </c>
      <c r="F16" s="49"/>
    </row>
    <row r="17" spans="1:6" ht="15.75">
      <c r="A17" s="3"/>
      <c r="B17" s="105" t="s">
        <v>19</v>
      </c>
      <c r="C17" s="41" t="s">
        <v>15</v>
      </c>
      <c r="D17" s="48">
        <f>'показатель 2020'!Q17</f>
        <v>3.1300000000000003</v>
      </c>
      <c r="E17" s="41">
        <f>'показатель 2021'!Q17</f>
        <v>3.03</v>
      </c>
      <c r="F17" s="49">
        <f>E17-D17</f>
        <v>-0.10000000000000053</v>
      </c>
    </row>
    <row r="18" spans="1:6" ht="54" customHeight="1">
      <c r="A18" s="3"/>
      <c r="B18" s="106"/>
      <c r="C18" s="41" t="s">
        <v>78</v>
      </c>
      <c r="D18" s="49">
        <f>'показатель 2020'!Q18</f>
        <v>9.6041730592206225</v>
      </c>
      <c r="E18" s="50">
        <f>'показатель 2021'!Q18</f>
        <v>9.363411619283065</v>
      </c>
      <c r="F18" s="49"/>
    </row>
    <row r="19" spans="1:6" ht="15.75" customHeight="1">
      <c r="A19" s="102" t="s">
        <v>1</v>
      </c>
      <c r="B19" s="103"/>
      <c r="C19" s="103"/>
      <c r="D19" s="103"/>
      <c r="E19" s="103"/>
      <c r="F19" s="104"/>
    </row>
    <row r="20" spans="1:6" ht="31.5">
      <c r="A20" s="77">
        <v>4</v>
      </c>
      <c r="B20" s="52" t="s">
        <v>20</v>
      </c>
      <c r="C20" s="53" t="s">
        <v>21</v>
      </c>
      <c r="D20" s="53">
        <f>'показатель 2020'!Q20</f>
        <v>1597</v>
      </c>
      <c r="E20" s="54">
        <f>'показатель 2021'!Q20</f>
        <v>1249</v>
      </c>
      <c r="F20" s="55">
        <f>E20-D20</f>
        <v>-348</v>
      </c>
    </row>
    <row r="21" spans="1:6" ht="31.5">
      <c r="A21" s="82"/>
      <c r="B21" s="53" t="s">
        <v>22</v>
      </c>
      <c r="C21" s="53" t="s">
        <v>23</v>
      </c>
      <c r="D21" s="53">
        <f>'показатель 2020'!Q21</f>
        <v>3350</v>
      </c>
      <c r="E21" s="54">
        <f>'показатель 2021'!Q21</f>
        <v>4231</v>
      </c>
      <c r="F21" s="55">
        <f t="shared" ref="F21:F32" si="0">E21-D21</f>
        <v>881</v>
      </c>
    </row>
    <row r="22" spans="1:6" ht="15.75">
      <c r="A22" s="82"/>
      <c r="B22" s="53" t="s">
        <v>24</v>
      </c>
      <c r="C22" s="53" t="s">
        <v>23</v>
      </c>
      <c r="D22" s="53">
        <f>'показатель 2020'!Q22</f>
        <v>520</v>
      </c>
      <c r="E22" s="54">
        <f>'показатель 2021'!Q22</f>
        <v>1349</v>
      </c>
      <c r="F22" s="55">
        <f t="shared" si="0"/>
        <v>829</v>
      </c>
    </row>
    <row r="23" spans="1:6" ht="15.75">
      <c r="A23" s="78"/>
      <c r="B23" s="53" t="s">
        <v>25</v>
      </c>
      <c r="C23" s="53" t="s">
        <v>23</v>
      </c>
      <c r="D23" s="53">
        <f>'показатель 2020'!Q23</f>
        <v>1001</v>
      </c>
      <c r="E23" s="54">
        <f>'показатель 2021'!Q23</f>
        <v>2881</v>
      </c>
      <c r="F23" s="55">
        <f t="shared" si="0"/>
        <v>1880</v>
      </c>
    </row>
    <row r="24" spans="1:6" ht="47.25">
      <c r="A24" s="105">
        <v>5</v>
      </c>
      <c r="B24" s="51" t="s">
        <v>44</v>
      </c>
      <c r="C24" s="41" t="s">
        <v>21</v>
      </c>
      <c r="D24" s="41">
        <f>'показатель 2020'!Q24</f>
        <v>90</v>
      </c>
      <c r="E24" s="41">
        <f>'показатель 2021'!Q24</f>
        <v>76</v>
      </c>
      <c r="F24" s="49">
        <f t="shared" si="0"/>
        <v>-14</v>
      </c>
    </row>
    <row r="25" spans="1:6" ht="31.5">
      <c r="A25" s="106"/>
      <c r="B25" s="41" t="s">
        <v>26</v>
      </c>
      <c r="C25" s="41" t="s">
        <v>23</v>
      </c>
      <c r="D25" s="41">
        <f>'показатель 2020'!Q25</f>
        <v>251</v>
      </c>
      <c r="E25" s="41">
        <f>'показатель 2021'!Q25</f>
        <v>236</v>
      </c>
      <c r="F25" s="49">
        <f t="shared" si="0"/>
        <v>-15</v>
      </c>
    </row>
    <row r="26" spans="1:6" ht="15.75">
      <c r="A26" s="3">
        <v>6</v>
      </c>
      <c r="B26" s="2" t="s">
        <v>45</v>
      </c>
      <c r="C26" s="3" t="s">
        <v>21</v>
      </c>
      <c r="D26" s="3">
        <f>'показатель 2020'!Q26</f>
        <v>75</v>
      </c>
      <c r="E26" s="3">
        <f>'показатель 2021'!Q26</f>
        <v>72</v>
      </c>
      <c r="F26" s="39">
        <f t="shared" si="0"/>
        <v>-3</v>
      </c>
    </row>
    <row r="27" spans="1:6" ht="15.75">
      <c r="A27" s="77">
        <v>7</v>
      </c>
      <c r="B27" s="2" t="s">
        <v>27</v>
      </c>
      <c r="C27" s="3" t="s">
        <v>23</v>
      </c>
      <c r="D27" s="3">
        <f>'показатель 2020'!Q27</f>
        <v>126</v>
      </c>
      <c r="E27" s="3">
        <f>'показатель 2021'!Q27</f>
        <v>112</v>
      </c>
      <c r="F27" s="39">
        <f t="shared" si="0"/>
        <v>-14</v>
      </c>
    </row>
    <row r="28" spans="1:6" ht="47.25">
      <c r="A28" s="82"/>
      <c r="B28" s="3" t="s">
        <v>28</v>
      </c>
      <c r="C28" s="3" t="s">
        <v>23</v>
      </c>
      <c r="D28" s="3">
        <f>'показатель 2020'!Q28</f>
        <v>28</v>
      </c>
      <c r="E28" s="3">
        <f>'показатель 2021'!Q28</f>
        <v>13</v>
      </c>
      <c r="F28" s="39">
        <f t="shared" si="0"/>
        <v>-15</v>
      </c>
    </row>
    <row r="29" spans="1:6" ht="31.5">
      <c r="A29" s="78"/>
      <c r="B29" s="3" t="s">
        <v>29</v>
      </c>
      <c r="C29" s="3" t="s">
        <v>23</v>
      </c>
      <c r="D29" s="3">
        <f>'показатель 2020'!Q29</f>
        <v>18</v>
      </c>
      <c r="E29" s="3">
        <f>'показатель 2021'!Q29</f>
        <v>16</v>
      </c>
      <c r="F29" s="39">
        <f t="shared" si="0"/>
        <v>-2</v>
      </c>
    </row>
    <row r="30" spans="1:6" ht="31.5">
      <c r="A30" s="3">
        <v>8</v>
      </c>
      <c r="B30" s="2" t="s">
        <v>46</v>
      </c>
      <c r="C30" s="3" t="s">
        <v>23</v>
      </c>
      <c r="D30" s="3">
        <f>'показатель 2020'!Q30</f>
        <v>597</v>
      </c>
      <c r="E30" s="3">
        <f>'показатель 2021'!Q30</f>
        <v>564</v>
      </c>
      <c r="F30" s="39">
        <f t="shared" si="0"/>
        <v>-33</v>
      </c>
    </row>
    <row r="31" spans="1:6" ht="47.25">
      <c r="A31" s="97">
        <v>9</v>
      </c>
      <c r="B31" s="56" t="s">
        <v>47</v>
      </c>
      <c r="C31" s="57" t="s">
        <v>21</v>
      </c>
      <c r="D31" s="57">
        <f>'показатель на 1 июля 22 года'!Q31</f>
        <v>0</v>
      </c>
      <c r="E31" s="57">
        <f>'показатель 2020'!Q31</f>
        <v>0</v>
      </c>
      <c r="F31" s="58">
        <f t="shared" si="0"/>
        <v>0</v>
      </c>
    </row>
    <row r="32" spans="1:6" ht="15.75">
      <c r="A32" s="98"/>
      <c r="B32" s="57" t="s">
        <v>27</v>
      </c>
      <c r="C32" s="57" t="s">
        <v>23</v>
      </c>
      <c r="D32" s="57">
        <f>'показатель на 1 июля 22 года'!Q32</f>
        <v>0</v>
      </c>
      <c r="E32" s="57">
        <f>'показатель 2020'!Q32</f>
        <v>0</v>
      </c>
      <c r="F32" s="58">
        <f t="shared" si="0"/>
        <v>0</v>
      </c>
    </row>
    <row r="33" spans="1:6" ht="47.25">
      <c r="A33" s="97">
        <v>10</v>
      </c>
      <c r="B33" s="56" t="s">
        <v>48</v>
      </c>
      <c r="C33" s="57" t="s">
        <v>21</v>
      </c>
      <c r="D33" s="57">
        <f>'показатель 2020'!Q33</f>
        <v>77</v>
      </c>
      <c r="E33" s="57">
        <f>'показатель 2021'!Q33</f>
        <v>127</v>
      </c>
      <c r="F33" s="58">
        <f t="shared" ref="F33:F37" si="1">E33-D33</f>
        <v>50</v>
      </c>
    </row>
    <row r="34" spans="1:6" ht="15.75">
      <c r="A34" s="107"/>
      <c r="B34" s="57" t="s">
        <v>27</v>
      </c>
      <c r="C34" s="57" t="s">
        <v>23</v>
      </c>
      <c r="D34" s="57">
        <f>'показатель 2020'!Q34</f>
        <v>122</v>
      </c>
      <c r="E34" s="57">
        <f>'показатель 2021'!Q34</f>
        <v>200</v>
      </c>
      <c r="F34" s="58">
        <f t="shared" si="1"/>
        <v>78</v>
      </c>
    </row>
    <row r="35" spans="1:6" ht="63">
      <c r="A35" s="98"/>
      <c r="B35" s="57" t="s">
        <v>30</v>
      </c>
      <c r="C35" s="57" t="s">
        <v>23</v>
      </c>
      <c r="D35" s="57">
        <f>'показатель 2020'!Q35</f>
        <v>8</v>
      </c>
      <c r="E35" s="57">
        <f>'показатель 2021'!Q35</f>
        <v>19</v>
      </c>
      <c r="F35" s="58">
        <f t="shared" si="1"/>
        <v>11</v>
      </c>
    </row>
    <row r="36" spans="1:6" ht="47.25">
      <c r="A36" s="97">
        <v>11</v>
      </c>
      <c r="B36" s="56" t="s">
        <v>49</v>
      </c>
      <c r="C36" s="57" t="s">
        <v>21</v>
      </c>
      <c r="D36" s="57">
        <f>'показатель 2020'!Q36</f>
        <v>63</v>
      </c>
      <c r="E36" s="57">
        <f>'показатель 2021'!Q36</f>
        <v>53</v>
      </c>
      <c r="F36" s="58">
        <f t="shared" si="1"/>
        <v>-10</v>
      </c>
    </row>
    <row r="37" spans="1:6" ht="15.75">
      <c r="A37" s="98"/>
      <c r="B37" s="57" t="s">
        <v>27</v>
      </c>
      <c r="C37" s="57" t="s">
        <v>23</v>
      </c>
      <c r="D37" s="57">
        <f>'показатель 2020'!Q37</f>
        <v>182</v>
      </c>
      <c r="E37" s="57">
        <f>'показатель 2021'!Q37</f>
        <v>149</v>
      </c>
      <c r="F37" s="58">
        <f t="shared" si="1"/>
        <v>-33</v>
      </c>
    </row>
    <row r="38" spans="1:6" ht="31.5">
      <c r="A38" s="3">
        <v>12</v>
      </c>
      <c r="B38" s="2" t="s">
        <v>50</v>
      </c>
      <c r="C38" s="3" t="s">
        <v>31</v>
      </c>
      <c r="D38" s="3"/>
      <c r="E38" s="3"/>
      <c r="F38" s="6"/>
    </row>
    <row r="39" spans="1:6" ht="15.75">
      <c r="A39" s="3"/>
      <c r="B39" s="3" t="s">
        <v>32</v>
      </c>
      <c r="C39" s="3" t="s">
        <v>23</v>
      </c>
      <c r="D39" s="3"/>
      <c r="E39" s="3"/>
      <c r="F39" s="6"/>
    </row>
    <row r="40" spans="1:6" ht="31.5">
      <c r="A40" s="3"/>
      <c r="B40" s="3" t="s">
        <v>33</v>
      </c>
      <c r="C40" s="3" t="s">
        <v>23</v>
      </c>
      <c r="D40" s="3"/>
      <c r="E40" s="3"/>
      <c r="F40" s="6"/>
    </row>
    <row r="41" spans="1:6" ht="37.5" customHeight="1">
      <c r="A41" s="3">
        <v>13</v>
      </c>
      <c r="B41" s="2" t="s">
        <v>51</v>
      </c>
      <c r="C41" s="3" t="s">
        <v>23</v>
      </c>
      <c r="D41" s="3"/>
      <c r="E41" s="3"/>
      <c r="F41" s="6"/>
    </row>
    <row r="42" spans="1:6" ht="31.5">
      <c r="A42" s="3">
        <v>14</v>
      </c>
      <c r="B42" s="2" t="s">
        <v>34</v>
      </c>
      <c r="C42" s="3" t="s">
        <v>23</v>
      </c>
      <c r="D42" s="3"/>
      <c r="E42" s="3"/>
      <c r="F42" s="6"/>
    </row>
    <row r="43" spans="1:6" ht="15.75" customHeight="1">
      <c r="A43" s="102" t="s">
        <v>2</v>
      </c>
      <c r="B43" s="103"/>
      <c r="C43" s="103"/>
      <c r="D43" s="103"/>
      <c r="E43" s="103"/>
      <c r="F43" s="104"/>
    </row>
    <row r="44" spans="1:6" ht="15.75">
      <c r="A44" s="97">
        <v>15</v>
      </c>
      <c r="B44" s="108" t="s">
        <v>35</v>
      </c>
      <c r="C44" s="57" t="s">
        <v>23</v>
      </c>
      <c r="D44" s="59">
        <f>'показатель 2020'!Q44</f>
        <v>3168</v>
      </c>
      <c r="E44" s="57">
        <f>'показатель 2021'!Q44</f>
        <v>3116</v>
      </c>
      <c r="F44" s="58">
        <f t="shared" ref="F44:F62" si="2">E44-D44</f>
        <v>-52</v>
      </c>
    </row>
    <row r="45" spans="1:6" ht="51.75" customHeight="1">
      <c r="A45" s="107"/>
      <c r="B45" s="109"/>
      <c r="C45" s="57" t="s">
        <v>78</v>
      </c>
      <c r="D45" s="58">
        <v>24.42</v>
      </c>
      <c r="E45" s="60">
        <f>'показатель 2020'!Q45</f>
        <v>9.7207732433261747</v>
      </c>
      <c r="F45" s="61"/>
    </row>
    <row r="46" spans="1:6" ht="15.75">
      <c r="A46" s="107"/>
      <c r="B46" s="97" t="s">
        <v>36</v>
      </c>
      <c r="C46" s="57" t="s">
        <v>23</v>
      </c>
      <c r="D46" s="59">
        <f>'показатель 2020'!Q46</f>
        <v>673</v>
      </c>
      <c r="E46" s="57">
        <f>'показатель 2021'!Q46</f>
        <v>644</v>
      </c>
      <c r="F46" s="58">
        <f t="shared" si="2"/>
        <v>-29</v>
      </c>
    </row>
    <row r="47" spans="1:6" ht="52.5" customHeight="1">
      <c r="A47" s="98"/>
      <c r="B47" s="98"/>
      <c r="C47" s="57" t="s">
        <v>78</v>
      </c>
      <c r="D47" s="58">
        <v>6</v>
      </c>
      <c r="E47" s="62">
        <f>'показатель 2020'!Q47</f>
        <v>2.0650506290273092</v>
      </c>
      <c r="F47" s="61"/>
    </row>
    <row r="48" spans="1:6" ht="15.75">
      <c r="A48" s="77">
        <v>16</v>
      </c>
      <c r="B48" s="95" t="s">
        <v>54</v>
      </c>
      <c r="C48" s="3" t="s">
        <v>23</v>
      </c>
      <c r="D48" s="6">
        <f>'показатель 2020'!Q48</f>
        <v>3562</v>
      </c>
      <c r="E48" s="3">
        <f>'показатель 2021'!Q48</f>
        <v>3502</v>
      </c>
      <c r="F48" s="39">
        <f t="shared" si="2"/>
        <v>-60</v>
      </c>
    </row>
    <row r="49" spans="1:6" ht="60.75" customHeight="1">
      <c r="A49" s="82"/>
      <c r="B49" s="78"/>
      <c r="C49" s="3" t="s">
        <v>78</v>
      </c>
      <c r="D49" s="39">
        <v>9.31</v>
      </c>
      <c r="E49" s="20">
        <f>'показатель 2020'!Q49</f>
        <v>10.929733046946916</v>
      </c>
      <c r="F49" s="27"/>
    </row>
    <row r="50" spans="1:6" ht="15.75">
      <c r="A50" s="82"/>
      <c r="B50" s="77" t="s">
        <v>37</v>
      </c>
      <c r="C50" s="3" t="s">
        <v>23</v>
      </c>
      <c r="D50" s="22">
        <f>'показатель 2020'!Q50</f>
        <v>399</v>
      </c>
      <c r="E50" s="3">
        <f>'показатель 2021'!Q50</f>
        <v>391</v>
      </c>
      <c r="F50" s="39">
        <f t="shared" si="2"/>
        <v>-8</v>
      </c>
    </row>
    <row r="51" spans="1:6" ht="56.25" customHeight="1">
      <c r="A51" s="82"/>
      <c r="B51" s="78"/>
      <c r="C51" s="3" t="s">
        <v>78</v>
      </c>
      <c r="D51" s="39">
        <v>12.15</v>
      </c>
      <c r="E51" s="20">
        <f>'показатель 2020'!Q51</f>
        <v>11.20157215047726</v>
      </c>
      <c r="F51" s="27"/>
    </row>
    <row r="52" spans="1:6" ht="15.75">
      <c r="A52" s="82"/>
      <c r="B52" s="77" t="s">
        <v>38</v>
      </c>
      <c r="C52" s="3" t="s">
        <v>23</v>
      </c>
      <c r="D52" s="6">
        <f>'показатель 2020'!Q52</f>
        <v>1400</v>
      </c>
      <c r="E52" s="3">
        <f>'показатель 2021'!Q52</f>
        <v>1373</v>
      </c>
      <c r="F52" s="39">
        <f t="shared" si="2"/>
        <v>-27</v>
      </c>
    </row>
    <row r="53" spans="1:6" ht="54" customHeight="1">
      <c r="A53" s="82"/>
      <c r="B53" s="78"/>
      <c r="C53" s="3" t="s">
        <v>78</v>
      </c>
      <c r="D53" s="39">
        <v>38.44</v>
      </c>
      <c r="E53" s="20">
        <f>'показатель 2020'!Q53</f>
        <v>39.30376193149916</v>
      </c>
      <c r="F53" s="6"/>
    </row>
    <row r="54" spans="1:6" ht="15.75">
      <c r="A54" s="82"/>
      <c r="B54" s="77" t="s">
        <v>39</v>
      </c>
      <c r="C54" s="3" t="s">
        <v>23</v>
      </c>
      <c r="D54" s="6">
        <f>'показатель 2020'!Q54</f>
        <v>1509</v>
      </c>
      <c r="E54" s="3">
        <f>'показатель 2021'!Q54</f>
        <v>1501</v>
      </c>
      <c r="F54" s="39">
        <f t="shared" si="2"/>
        <v>-8</v>
      </c>
    </row>
    <row r="55" spans="1:6" ht="56.25" customHeight="1">
      <c r="A55" s="82"/>
      <c r="B55" s="78"/>
      <c r="C55" s="3" t="s">
        <v>78</v>
      </c>
      <c r="D55" s="39">
        <v>42.27</v>
      </c>
      <c r="E55" s="20">
        <f>'показатель 2020'!Q55</f>
        <v>42.363840539023023</v>
      </c>
      <c r="F55" s="6"/>
    </row>
    <row r="56" spans="1:6" ht="15.75">
      <c r="A56" s="82"/>
      <c r="B56" s="77" t="s">
        <v>72</v>
      </c>
      <c r="C56" s="3" t="s">
        <v>23</v>
      </c>
      <c r="D56" s="6">
        <f>'показатель 2020'!Q56</f>
        <v>254</v>
      </c>
      <c r="E56" s="3">
        <f>'показатель 2021'!Q56</f>
        <v>237</v>
      </c>
      <c r="F56" s="39">
        <f t="shared" si="2"/>
        <v>-17</v>
      </c>
    </row>
    <row r="57" spans="1:6" ht="56.25" customHeight="1">
      <c r="A57" s="78"/>
      <c r="B57" s="78"/>
      <c r="C57" s="3" t="s">
        <v>78</v>
      </c>
      <c r="D57" s="6">
        <v>4.3</v>
      </c>
      <c r="E57" s="20">
        <f>'показатель 2020'!Q57</f>
        <v>7.1308253790005622</v>
      </c>
      <c r="F57" s="6"/>
    </row>
    <row r="58" spans="1:6" ht="68.25" customHeight="1">
      <c r="A58" s="77">
        <v>17</v>
      </c>
      <c r="B58" s="110" t="s">
        <v>79</v>
      </c>
      <c r="C58" s="77" t="s">
        <v>41</v>
      </c>
      <c r="D58" s="6">
        <f>'показатель 2020'!Q58</f>
        <v>0</v>
      </c>
      <c r="E58" s="3">
        <f>'показатель 2021'!Q58</f>
        <v>0</v>
      </c>
      <c r="F58" s="39">
        <f t="shared" si="2"/>
        <v>0</v>
      </c>
    </row>
    <row r="59" spans="1:6" ht="21.75" customHeight="1">
      <c r="A59" s="82"/>
      <c r="B59" s="111"/>
      <c r="C59" s="82"/>
      <c r="D59" s="6">
        <f>'показатель 2020'!Q59</f>
        <v>2</v>
      </c>
      <c r="E59" s="3">
        <f>'показатель 2021'!Q59</f>
        <v>0</v>
      </c>
      <c r="F59" s="39">
        <f t="shared" si="2"/>
        <v>-2</v>
      </c>
    </row>
    <row r="60" spans="1:6" ht="21.75" customHeight="1">
      <c r="A60" s="78"/>
      <c r="B60" s="112"/>
      <c r="C60" s="78"/>
      <c r="D60" s="6">
        <f>'показатель 2020'!Q60</f>
        <v>1</v>
      </c>
      <c r="E60" s="3">
        <f>'показатель 2021'!Q60</f>
        <v>4</v>
      </c>
      <c r="F60" s="39">
        <f t="shared" si="2"/>
        <v>3</v>
      </c>
    </row>
    <row r="61" spans="1:6" ht="96.75" customHeight="1">
      <c r="A61" s="3">
        <v>18</v>
      </c>
      <c r="B61" s="2" t="s">
        <v>52</v>
      </c>
      <c r="C61" s="3" t="s">
        <v>23</v>
      </c>
      <c r="D61" s="6">
        <f>'показатель 2020'!Q61</f>
        <v>2420</v>
      </c>
      <c r="E61" s="3">
        <f>'показатель 2021'!Q61</f>
        <v>1</v>
      </c>
      <c r="F61" s="39">
        <f t="shared" si="2"/>
        <v>-2419</v>
      </c>
    </row>
    <row r="62" spans="1:6" ht="158.25" customHeight="1">
      <c r="A62" s="3">
        <v>19</v>
      </c>
      <c r="B62" s="2" t="s">
        <v>53</v>
      </c>
      <c r="C62" s="3" t="s">
        <v>23</v>
      </c>
      <c r="D62" s="6">
        <f>'показатель 2020'!Q62</f>
        <v>40</v>
      </c>
      <c r="E62" s="3">
        <f>'показатель 2021'!Q62</f>
        <v>0</v>
      </c>
      <c r="F62" s="39">
        <f t="shared" si="2"/>
        <v>-40</v>
      </c>
    </row>
  </sheetData>
  <mergeCells count="27">
    <mergeCell ref="A1:F1"/>
    <mergeCell ref="A58:A60"/>
    <mergeCell ref="B58:B60"/>
    <mergeCell ref="C58:C60"/>
    <mergeCell ref="A5:F5"/>
    <mergeCell ref="A8:F8"/>
    <mergeCell ref="A19:F19"/>
    <mergeCell ref="A43:F43"/>
    <mergeCell ref="A48:A57"/>
    <mergeCell ref="B48:B49"/>
    <mergeCell ref="B50:B51"/>
    <mergeCell ref="B52:B53"/>
    <mergeCell ref="B54:B55"/>
    <mergeCell ref="B56:B57"/>
    <mergeCell ref="A27:A29"/>
    <mergeCell ref="A31:A32"/>
    <mergeCell ref="A33:A35"/>
    <mergeCell ref="B11:B12"/>
    <mergeCell ref="A36:A37"/>
    <mergeCell ref="A44:A47"/>
    <mergeCell ref="B44:B45"/>
    <mergeCell ref="B46:B47"/>
    <mergeCell ref="B13:B14"/>
    <mergeCell ref="B15:B16"/>
    <mergeCell ref="B17:B18"/>
    <mergeCell ref="A20:A23"/>
    <mergeCell ref="A24:A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показатель на 1 июля 22 года</vt:lpstr>
      <vt:lpstr>СВОД соц-демогр паспорт 01.07.2</vt:lpstr>
      <vt:lpstr>показатель на 1.01.23года</vt:lpstr>
      <vt:lpstr>СВОД соц-демогр паспорт 01.01.2</vt:lpstr>
      <vt:lpstr>показатель 2020</vt:lpstr>
      <vt:lpstr>показатель 2021</vt:lpstr>
      <vt:lpstr>СВОД соц-демогр паспорт 20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хичибеева</dc:creator>
  <cp:lastModifiedBy>User</cp:lastModifiedBy>
  <cp:lastPrinted>2023-04-04T03:19:39Z</cp:lastPrinted>
  <dcterms:created xsi:type="dcterms:W3CDTF">2018-03-07T01:53:10Z</dcterms:created>
  <dcterms:modified xsi:type="dcterms:W3CDTF">2023-04-04T03:49:33Z</dcterms:modified>
</cp:coreProperties>
</file>